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1570" windowHeight="8085" activeTab="4"/>
  </bookViews>
  <sheets>
    <sheet name="приложение 1" sheetId="4" r:id="rId1"/>
    <sheet name="приложение 2" sheetId="3" r:id="rId2"/>
    <sheet name="приложение 3" sheetId="1" state="hidden" r:id="rId3"/>
    <sheet name="Приложени3" sheetId="9" r:id="rId4"/>
    <sheet name="приложение 4" sheetId="5" r:id="rId5"/>
    <sheet name="приложение 5" sheetId="6" r:id="rId6"/>
    <sheet name="отмена приложения" sheetId="2" state="hidden" r:id="rId7"/>
    <sheet name="Лист1" sheetId="8" state="hidden" r:id="rId8"/>
  </sheets>
  <externalReferences>
    <externalReference r:id="rId9"/>
  </externalReferences>
  <definedNames>
    <definedName name="_xlnm._FilterDatabase" localSheetId="6" hidden="1">'отмена приложения'!$A$1:$A$266</definedName>
    <definedName name="_xlnm._FilterDatabase" localSheetId="4" hidden="1">'приложение 4'!$A$15:$IV$294</definedName>
    <definedName name="_xlnm._FilterDatabase" localSheetId="5" hidden="1">'приложение 5'!$A$16:$I$270</definedName>
    <definedName name="OLE_LINK23" localSheetId="6">'отмена приложения'!$A$161</definedName>
  </definedNames>
  <calcPr calcId="162913"/>
</workbook>
</file>

<file path=xl/calcChain.xml><?xml version="1.0" encoding="utf-8"?>
<calcChain xmlns="http://schemas.openxmlformats.org/spreadsheetml/2006/main">
  <c r="E199" i="6" l="1"/>
  <c r="E198" i="6" s="1"/>
  <c r="E197" i="6" s="1"/>
  <c r="B264" i="6"/>
  <c r="B263" i="6"/>
  <c r="B262" i="6"/>
  <c r="B261" i="6"/>
  <c r="B260" i="6"/>
  <c r="B259" i="6"/>
  <c r="B258" i="6"/>
  <c r="B255" i="6"/>
  <c r="B256" i="6"/>
  <c r="B257" i="6"/>
  <c r="C62" i="3" l="1"/>
  <c r="G39" i="6" l="1"/>
  <c r="G38" i="6" s="1"/>
  <c r="G37" i="6" s="1"/>
  <c r="G36" i="6" s="1"/>
  <c r="F39" i="6"/>
  <c r="F38" i="6" s="1"/>
  <c r="F37" i="6" s="1"/>
  <c r="F36" i="6" s="1"/>
  <c r="E38" i="6"/>
  <c r="E37" i="6" s="1"/>
  <c r="G154" i="5" l="1"/>
  <c r="F64" i="6" l="1"/>
  <c r="F63" i="6" s="1"/>
  <c r="G64" i="6"/>
  <c r="G63" i="6" s="1"/>
  <c r="H64" i="6"/>
  <c r="I64" i="6"/>
  <c r="E64" i="6"/>
  <c r="E63" i="6" s="1"/>
  <c r="F21" i="6" l="1"/>
  <c r="F20" i="6" s="1"/>
  <c r="F19" i="6" s="1"/>
  <c r="F18" i="6" s="1"/>
  <c r="F17" i="6" s="1"/>
  <c r="G21" i="6"/>
  <c r="G20" i="6" s="1"/>
  <c r="G19" i="6" s="1"/>
  <c r="G18" i="6" s="1"/>
  <c r="G17" i="6" s="1"/>
  <c r="E21" i="6"/>
  <c r="E20" i="6" s="1"/>
  <c r="E19" i="6" s="1"/>
  <c r="E18" i="6" s="1"/>
  <c r="E17" i="6" s="1"/>
  <c r="B21" i="6" l="1"/>
  <c r="B17" i="6"/>
  <c r="B18" i="6"/>
  <c r="B19" i="6"/>
  <c r="B20" i="6"/>
  <c r="A17" i="6"/>
  <c r="A18" i="6"/>
  <c r="A19" i="6"/>
  <c r="A20" i="6"/>
  <c r="A21" i="6"/>
  <c r="G120" i="5" l="1"/>
  <c r="G119" i="5" s="1"/>
  <c r="G118" i="5" s="1"/>
  <c r="G117" i="5" s="1"/>
  <c r="G210" i="5"/>
  <c r="G215" i="5"/>
  <c r="I215" i="5"/>
  <c r="I214" i="5" s="1"/>
  <c r="I213" i="5" s="1"/>
  <c r="H215" i="5"/>
  <c r="H214" i="5" s="1"/>
  <c r="H213" i="5" s="1"/>
  <c r="G214" i="5"/>
  <c r="G213" i="5"/>
  <c r="G212" i="5" s="1"/>
  <c r="I113" i="5" l="1"/>
  <c r="H113" i="5"/>
  <c r="G113" i="5"/>
  <c r="H271" i="5" l="1"/>
  <c r="I271" i="5"/>
  <c r="H278" i="5"/>
  <c r="H277" i="5" s="1"/>
  <c r="I278" i="5"/>
  <c r="I277" i="5" s="1"/>
  <c r="H18" i="5"/>
  <c r="I18" i="5"/>
  <c r="F199" i="6"/>
  <c r="F198" i="6" s="1"/>
  <c r="F197" i="6" s="1"/>
  <c r="B161" i="6"/>
  <c r="B162" i="6"/>
  <c r="B163" i="6"/>
  <c r="B164" i="6"/>
  <c r="A164" i="6"/>
  <c r="A163" i="6"/>
  <c r="A162" i="6"/>
  <c r="A161" i="6"/>
  <c r="A63" i="3"/>
  <c r="A235" i="5"/>
  <c r="A236" i="5"/>
  <c r="A237" i="5"/>
  <c r="A238" i="5"/>
  <c r="E52" i="3"/>
  <c r="E62" i="3"/>
  <c r="D52" i="3"/>
  <c r="B85" i="6"/>
  <c r="C52" i="3"/>
  <c r="A244" i="6" l="1"/>
  <c r="D17" i="4"/>
  <c r="E17" i="4"/>
  <c r="C17" i="4"/>
  <c r="H244" i="5" l="1"/>
  <c r="I244" i="5"/>
  <c r="G244" i="5"/>
  <c r="E252" i="5"/>
  <c r="D62" i="3" l="1"/>
  <c r="A166" i="6" l="1"/>
  <c r="A133" i="6" l="1"/>
  <c r="H217" i="5" l="1"/>
  <c r="I217" i="5"/>
  <c r="G217" i="5"/>
  <c r="F177" i="6"/>
  <c r="F171" i="6" s="1"/>
  <c r="G177" i="6"/>
  <c r="E177" i="6"/>
  <c r="E171" i="6" s="1"/>
  <c r="F178" i="6"/>
  <c r="G178" i="6"/>
  <c r="E178" i="6"/>
  <c r="E180" i="6"/>
  <c r="E179" i="6" s="1"/>
  <c r="I40" i="5" l="1"/>
  <c r="H40" i="5"/>
  <c r="G40" i="5"/>
  <c r="A123" i="6" l="1"/>
  <c r="A109" i="6"/>
  <c r="G51" i="5" l="1"/>
  <c r="D21" i="9" s="1"/>
  <c r="H42" i="5"/>
  <c r="H39" i="5" s="1"/>
  <c r="I42" i="5"/>
  <c r="I39" i="5" s="1"/>
  <c r="G42" i="5"/>
  <c r="G39" i="5" l="1"/>
  <c r="G38" i="5" s="1"/>
  <c r="G37" i="5" s="1"/>
  <c r="D18" i="9" s="1"/>
  <c r="A99" i="6"/>
  <c r="E80" i="6"/>
  <c r="E34" i="3" l="1"/>
  <c r="C34" i="3"/>
  <c r="E29" i="6" l="1"/>
  <c r="A42" i="6" l="1"/>
  <c r="G199" i="6" l="1"/>
  <c r="F50" i="6" l="1"/>
  <c r="G50" i="6"/>
  <c r="H41" i="6"/>
  <c r="I41" i="6"/>
  <c r="F23" i="6"/>
  <c r="G23" i="6"/>
  <c r="E23" i="6"/>
  <c r="G171" i="6" l="1"/>
  <c r="F62" i="6" l="1"/>
  <c r="F61" i="6" s="1"/>
  <c r="F60" i="6" s="1"/>
  <c r="F59" i="6" s="1"/>
  <c r="F58" i="6" s="1"/>
  <c r="G62" i="6"/>
  <c r="G61" i="6" s="1"/>
  <c r="G60" i="6" s="1"/>
  <c r="G59" i="6" s="1"/>
  <c r="G58" i="6" s="1"/>
  <c r="E62" i="6"/>
  <c r="E61" i="6" s="1"/>
  <c r="E60" i="6" s="1"/>
  <c r="E59" i="6" s="1"/>
  <c r="E58" i="6" s="1"/>
  <c r="F56" i="6"/>
  <c r="F55" i="6" s="1"/>
  <c r="F54" i="6" s="1"/>
  <c r="F53" i="6" s="1"/>
  <c r="G56" i="6"/>
  <c r="G55" i="6" s="1"/>
  <c r="G54" i="6" s="1"/>
  <c r="G53" i="6" s="1"/>
  <c r="E56" i="6"/>
  <c r="E55" i="6" s="1"/>
  <c r="E54" i="6" s="1"/>
  <c r="E53" i="6" s="1"/>
  <c r="F49" i="6"/>
  <c r="F48" i="6" s="1"/>
  <c r="F47" i="6" s="1"/>
  <c r="G49" i="6"/>
  <c r="G48" i="6" s="1"/>
  <c r="G47" i="6" s="1"/>
  <c r="E50" i="6"/>
  <c r="E49" i="6" s="1"/>
  <c r="E48" i="6" s="1"/>
  <c r="E47" i="6" s="1"/>
  <c r="F46" i="6"/>
  <c r="F45" i="6" s="1"/>
  <c r="F44" i="6" s="1"/>
  <c r="F43" i="6" s="1"/>
  <c r="F42" i="6" s="1"/>
  <c r="G46" i="6"/>
  <c r="G45" i="6" s="1"/>
  <c r="G44" i="6" s="1"/>
  <c r="G43" i="6" s="1"/>
  <c r="G42" i="6" s="1"/>
  <c r="E46" i="6"/>
  <c r="E45" i="6" s="1"/>
  <c r="E44" i="6" s="1"/>
  <c r="E43" i="6" s="1"/>
  <c r="E42" i="6" s="1"/>
  <c r="H239" i="5"/>
  <c r="G239" i="5"/>
  <c r="D26" i="3" l="1"/>
  <c r="E26" i="3"/>
  <c r="C26" i="3"/>
  <c r="I128" i="5"/>
  <c r="I127" i="5" s="1"/>
  <c r="I126" i="5" s="1"/>
  <c r="I125" i="5" s="1"/>
  <c r="I116" i="5" s="1"/>
  <c r="F28" i="9" s="1"/>
  <c r="H128" i="5"/>
  <c r="H127" i="5" s="1"/>
  <c r="H126" i="5" s="1"/>
  <c r="H125" i="5" s="1"/>
  <c r="G128" i="5"/>
  <c r="G127" i="5" s="1"/>
  <c r="G126" i="5" s="1"/>
  <c r="G125" i="5" s="1"/>
  <c r="G116" i="5" s="1"/>
  <c r="H154" i="5"/>
  <c r="I154" i="5"/>
  <c r="D33" i="9"/>
  <c r="D28" i="9" l="1"/>
  <c r="F132" i="6"/>
  <c r="G132" i="6"/>
  <c r="E132" i="6"/>
  <c r="G207" i="6"/>
  <c r="E184" i="6"/>
  <c r="E79" i="6" l="1"/>
  <c r="E78" i="6" s="1"/>
  <c r="E77" i="6" s="1"/>
  <c r="E76" i="6" s="1"/>
  <c r="G266" i="6"/>
  <c r="G265" i="6" s="1"/>
  <c r="F266" i="6"/>
  <c r="F265" i="6" s="1"/>
  <c r="E266" i="6"/>
  <c r="E265" i="6" s="1"/>
  <c r="G231" i="6"/>
  <c r="G230" i="6" s="1"/>
  <c r="F231" i="6"/>
  <c r="F230" i="6" s="1"/>
  <c r="E231" i="6"/>
  <c r="E230" i="6" s="1"/>
  <c r="G228" i="6"/>
  <c r="G227" i="6" s="1"/>
  <c r="F228" i="6"/>
  <c r="F227" i="6" s="1"/>
  <c r="E228" i="6"/>
  <c r="E227" i="6"/>
  <c r="G224" i="6"/>
  <c r="F224" i="6"/>
  <c r="E224" i="6"/>
  <c r="G222" i="6"/>
  <c r="G221" i="6" s="1"/>
  <c r="F222" i="6"/>
  <c r="F221" i="6" s="1"/>
  <c r="E222" i="6"/>
  <c r="E221" i="6" s="1"/>
  <c r="G219" i="6"/>
  <c r="G218" i="6" s="1"/>
  <c r="F219" i="6"/>
  <c r="F218" i="6" s="1"/>
  <c r="E219" i="6"/>
  <c r="E218" i="6" s="1"/>
  <c r="G209" i="6"/>
  <c r="G208" i="6" s="1"/>
  <c r="F209" i="6"/>
  <c r="F208" i="6" s="1"/>
  <c r="E209" i="6"/>
  <c r="E208" i="6" s="1"/>
  <c r="F207" i="6"/>
  <c r="F206" i="6" s="1"/>
  <c r="E206" i="6"/>
  <c r="G206" i="6"/>
  <c r="G204" i="6"/>
  <c r="G203" i="6" s="1"/>
  <c r="F204" i="6"/>
  <c r="F203" i="6" s="1"/>
  <c r="E204" i="6"/>
  <c r="E203" i="6" s="1"/>
  <c r="G201" i="6"/>
  <c r="G200" i="6" s="1"/>
  <c r="F201" i="6"/>
  <c r="F200" i="6" s="1"/>
  <c r="E201" i="6"/>
  <c r="E200" i="6" s="1"/>
  <c r="G198" i="6"/>
  <c r="G197" i="6" s="1"/>
  <c r="G195" i="6"/>
  <c r="G194" i="6" s="1"/>
  <c r="F195" i="6"/>
  <c r="F194" i="6" s="1"/>
  <c r="E195" i="6"/>
  <c r="E194" i="6" s="1"/>
  <c r="G189" i="6"/>
  <c r="G188" i="6" s="1"/>
  <c r="F189" i="6"/>
  <c r="F188" i="6" s="1"/>
  <c r="E189" i="6"/>
  <c r="E188" i="6" s="1"/>
  <c r="G186" i="6"/>
  <c r="F186" i="6"/>
  <c r="E186" i="6"/>
  <c r="G184" i="6"/>
  <c r="F184" i="6"/>
  <c r="G182" i="6"/>
  <c r="F182" i="6"/>
  <c r="E182" i="6"/>
  <c r="G180" i="6"/>
  <c r="G179" i="6" s="1"/>
  <c r="F180" i="6"/>
  <c r="F179" i="6" s="1"/>
  <c r="G175" i="6"/>
  <c r="G174" i="6" s="1"/>
  <c r="G173" i="6" s="1"/>
  <c r="F175" i="6"/>
  <c r="F174" i="6" s="1"/>
  <c r="F173" i="6" s="1"/>
  <c r="E175" i="6"/>
  <c r="E174" i="6" s="1"/>
  <c r="E173" i="6" s="1"/>
  <c r="G150" i="6"/>
  <c r="F150" i="6"/>
  <c r="E149" i="6"/>
  <c r="E148" i="6" s="1"/>
  <c r="G139" i="6"/>
  <c r="F139" i="6"/>
  <c r="E139" i="6"/>
  <c r="E138" i="6" s="1"/>
  <c r="G136" i="6"/>
  <c r="G135" i="6" s="1"/>
  <c r="G134" i="6" s="1"/>
  <c r="G133" i="6" s="1"/>
  <c r="F136" i="6"/>
  <c r="F135" i="6" s="1"/>
  <c r="F134" i="6" s="1"/>
  <c r="F133" i="6" s="1"/>
  <c r="E136" i="6"/>
  <c r="E135" i="6" s="1"/>
  <c r="E134" i="6" s="1"/>
  <c r="E133" i="6" s="1"/>
  <c r="G130" i="6"/>
  <c r="G129" i="6" s="1"/>
  <c r="G128" i="6" s="1"/>
  <c r="F130" i="6"/>
  <c r="F129" i="6" s="1"/>
  <c r="F128" i="6" s="1"/>
  <c r="E129" i="6"/>
  <c r="E128" i="6" s="1"/>
  <c r="G126" i="6"/>
  <c r="G125" i="6" s="1"/>
  <c r="G124" i="6" s="1"/>
  <c r="G123" i="6" s="1"/>
  <c r="F126" i="6"/>
  <c r="F125" i="6" s="1"/>
  <c r="F124" i="6" s="1"/>
  <c r="F123" i="6" s="1"/>
  <c r="E126" i="6"/>
  <c r="E123" i="6" s="1"/>
  <c r="G122" i="6"/>
  <c r="F122" i="6"/>
  <c r="E122" i="6"/>
  <c r="G120" i="6"/>
  <c r="G119" i="6" s="1"/>
  <c r="G118" i="6" s="1"/>
  <c r="F120" i="6"/>
  <c r="F119" i="6" s="1"/>
  <c r="F118" i="6" s="1"/>
  <c r="E120" i="6"/>
  <c r="E119" i="6" s="1"/>
  <c r="E118" i="6"/>
  <c r="G116" i="6"/>
  <c r="G115" i="6" s="1"/>
  <c r="G114" i="6" s="1"/>
  <c r="F116" i="6"/>
  <c r="F115" i="6" s="1"/>
  <c r="F114" i="6" s="1"/>
  <c r="E116" i="6"/>
  <c r="E115" i="6" s="1"/>
  <c r="F112" i="6"/>
  <c r="F111" i="6" s="1"/>
  <c r="F110" i="6" s="1"/>
  <c r="G112" i="6"/>
  <c r="G111" i="6" s="1"/>
  <c r="G110" i="6" s="1"/>
  <c r="E112" i="6"/>
  <c r="E111" i="6" s="1"/>
  <c r="E110" i="6" s="1"/>
  <c r="G109" i="6"/>
  <c r="E109" i="6"/>
  <c r="E108" i="6" s="1"/>
  <c r="E102" i="6"/>
  <c r="E101" i="6" s="1"/>
  <c r="E100" i="6" s="1"/>
  <c r="E99" i="6" s="1"/>
  <c r="E98" i="6" s="1"/>
  <c r="G102" i="6"/>
  <c r="G101" i="6" s="1"/>
  <c r="G100" i="6" s="1"/>
  <c r="G99" i="6" s="1"/>
  <c r="G98" i="6" s="1"/>
  <c r="F102" i="6"/>
  <c r="F101" i="6" s="1"/>
  <c r="F100" i="6" s="1"/>
  <c r="F99" i="6" s="1"/>
  <c r="F98" i="6" s="1"/>
  <c r="G96" i="6"/>
  <c r="G95" i="6" s="1"/>
  <c r="G94" i="6" s="1"/>
  <c r="G92" i="6" s="1"/>
  <c r="F96" i="6"/>
  <c r="F95" i="6" s="1"/>
  <c r="F94" i="6" s="1"/>
  <c r="F92" i="6" s="1"/>
  <c r="E95" i="6"/>
  <c r="E94" i="6" s="1"/>
  <c r="E92" i="6" s="1"/>
  <c r="G90" i="6"/>
  <c r="G89" i="6" s="1"/>
  <c r="G88" i="6" s="1"/>
  <c r="G86" i="6" s="1"/>
  <c r="F90" i="6"/>
  <c r="F89" i="6" s="1"/>
  <c r="F88" i="6" s="1"/>
  <c r="F86" i="6" s="1"/>
  <c r="E90" i="6"/>
  <c r="E89" i="6" s="1"/>
  <c r="E88" i="6" s="1"/>
  <c r="E86" i="6" s="1"/>
  <c r="G80" i="6"/>
  <c r="G79" i="6" s="1"/>
  <c r="G78" i="6" s="1"/>
  <c r="G77" i="6" s="1"/>
  <c r="G76" i="6" s="1"/>
  <c r="F80" i="6"/>
  <c r="F79" i="6" s="1"/>
  <c r="F78" i="6" s="1"/>
  <c r="F77" i="6" s="1"/>
  <c r="F76" i="6" s="1"/>
  <c r="G70" i="6"/>
  <c r="G69" i="6" s="1"/>
  <c r="G68" i="6" s="1"/>
  <c r="G67" i="6" s="1"/>
  <c r="F70" i="6"/>
  <c r="F69" i="6" s="1"/>
  <c r="F68" i="6" s="1"/>
  <c r="F67" i="6" s="1"/>
  <c r="E70" i="6"/>
  <c r="E69" i="6" s="1"/>
  <c r="E68" i="6" s="1"/>
  <c r="E67" i="6" s="1"/>
  <c r="G108" i="6" l="1"/>
  <c r="G138" i="6"/>
  <c r="F138" i="6"/>
  <c r="G149" i="6"/>
  <c r="G148" i="6" s="1"/>
  <c r="F149" i="6"/>
  <c r="F148" i="6" s="1"/>
  <c r="E114" i="6"/>
  <c r="E125" i="6"/>
  <c r="E124" i="6" s="1"/>
  <c r="F109" i="6"/>
  <c r="F108" i="6" s="1"/>
  <c r="C20" i="3" l="1"/>
  <c r="G178" i="5" l="1"/>
  <c r="G176" i="5" s="1"/>
  <c r="G175" i="5" s="1"/>
  <c r="H178" i="5"/>
  <c r="H176" i="5" s="1"/>
  <c r="F35" i="6" s="1"/>
  <c r="I178" i="5"/>
  <c r="I176" i="5" s="1"/>
  <c r="G35" i="6" s="1"/>
  <c r="E35" i="6" l="1"/>
  <c r="H226" i="5"/>
  <c r="I226" i="5"/>
  <c r="G226" i="5"/>
  <c r="H175" i="5" l="1"/>
  <c r="I175" i="5"/>
  <c r="I239" i="5"/>
  <c r="I66" i="5" l="1"/>
  <c r="I51" i="5" s="1"/>
  <c r="H66" i="5"/>
  <c r="H51" i="5" s="1"/>
  <c r="H255" i="5"/>
  <c r="H254" i="5" s="1"/>
  <c r="H253" i="5" s="1"/>
  <c r="E36" i="9" s="1"/>
  <c r="I255" i="5"/>
  <c r="I254" i="5" s="1"/>
  <c r="I253" i="5" s="1"/>
  <c r="F36" i="9" s="1"/>
  <c r="G260" i="5"/>
  <c r="F29" i="6" l="1"/>
  <c r="G29" i="6"/>
  <c r="F37" i="9"/>
  <c r="E37" i="9"/>
  <c r="A101" i="5"/>
  <c r="G282" i="5" l="1"/>
  <c r="D40" i="9" l="1"/>
  <c r="D41" i="9"/>
  <c r="I287" i="5"/>
  <c r="I286" i="5" s="1"/>
  <c r="I285" i="5" s="1"/>
  <c r="I284" i="5" s="1"/>
  <c r="I283" i="5" s="1"/>
  <c r="I282" i="5" s="1"/>
  <c r="F40" i="9" s="1"/>
  <c r="H287" i="5"/>
  <c r="H286" i="5" s="1"/>
  <c r="H285" i="5" s="1"/>
  <c r="H284" i="5" s="1"/>
  <c r="H283" i="5" s="1"/>
  <c r="H282" i="5" s="1"/>
  <c r="E40" i="9" s="1"/>
  <c r="I280" i="5"/>
  <c r="I279" i="5" s="1"/>
  <c r="H280" i="5"/>
  <c r="H279" i="5" s="1"/>
  <c r="G280" i="5"/>
  <c r="G279" i="5" s="1"/>
  <c r="G278" i="5"/>
  <c r="G277" i="5" s="1"/>
  <c r="F38" i="9"/>
  <c r="G262" i="5"/>
  <c r="G261" i="5"/>
  <c r="G257" i="5"/>
  <c r="G256" i="5" s="1"/>
  <c r="G255" i="5" s="1"/>
  <c r="G254" i="5" s="1"/>
  <c r="G253" i="5" s="1"/>
  <c r="I247" i="5"/>
  <c r="I246" i="5" s="1"/>
  <c r="I245" i="5" s="1"/>
  <c r="F30" i="9" s="1"/>
  <c r="H247" i="5"/>
  <c r="H246" i="5" s="1"/>
  <c r="H245" i="5" s="1"/>
  <c r="E30" i="9" s="1"/>
  <c r="G247" i="5"/>
  <c r="G246" i="5" s="1"/>
  <c r="G245" i="5" s="1"/>
  <c r="D30" i="9"/>
  <c r="I242" i="5"/>
  <c r="H242" i="5"/>
  <c r="I229" i="5"/>
  <c r="I228" i="5" s="1"/>
  <c r="I227" i="5" s="1"/>
  <c r="H229" i="5"/>
  <c r="H228" i="5" s="1"/>
  <c r="H227" i="5" s="1"/>
  <c r="G229" i="5"/>
  <c r="G228" i="5" s="1"/>
  <c r="G227" i="5" s="1"/>
  <c r="I220" i="5"/>
  <c r="I219" i="5" s="1"/>
  <c r="I218" i="5" s="1"/>
  <c r="H220" i="5"/>
  <c r="H219" i="5" s="1"/>
  <c r="H218" i="5" s="1"/>
  <c r="G220" i="5"/>
  <c r="G219" i="5" s="1"/>
  <c r="G218" i="5"/>
  <c r="I210" i="5"/>
  <c r="H210" i="5"/>
  <c r="I208" i="5"/>
  <c r="H208" i="5"/>
  <c r="G208" i="5"/>
  <c r="I207" i="5"/>
  <c r="I206" i="5" s="1"/>
  <c r="I205" i="5" s="1"/>
  <c r="I204" i="5" s="1"/>
  <c r="H207" i="5"/>
  <c r="H206" i="5" s="1"/>
  <c r="H205" i="5" s="1"/>
  <c r="H204" i="5" s="1"/>
  <c r="G207" i="5"/>
  <c r="G206" i="5" s="1"/>
  <c r="G205" i="5" s="1"/>
  <c r="G204" i="5" s="1"/>
  <c r="I182" i="5"/>
  <c r="H182" i="5"/>
  <c r="G182" i="5"/>
  <c r="I163" i="5"/>
  <c r="I162" i="5" s="1"/>
  <c r="I161" i="5" s="1"/>
  <c r="I160" i="5" s="1"/>
  <c r="H163" i="5"/>
  <c r="H162" i="5" s="1"/>
  <c r="H161" i="5" s="1"/>
  <c r="H160" i="5" s="1"/>
  <c r="G163" i="5"/>
  <c r="G162" i="5" s="1"/>
  <c r="G161" i="5" s="1"/>
  <c r="G160" i="5" s="1"/>
  <c r="I158" i="5"/>
  <c r="I157" i="5" s="1"/>
  <c r="I156" i="5" s="1"/>
  <c r="I155" i="5" s="1"/>
  <c r="H158" i="5"/>
  <c r="H157" i="5" s="1"/>
  <c r="H156" i="5" s="1"/>
  <c r="H155" i="5" s="1"/>
  <c r="G158" i="5"/>
  <c r="G157" i="5" s="1"/>
  <c r="G156" i="5" s="1"/>
  <c r="G155" i="5" s="1"/>
  <c r="I151" i="5"/>
  <c r="I150" i="5" s="1"/>
  <c r="I149" i="5" s="1"/>
  <c r="H151" i="5"/>
  <c r="H150" i="5" s="1"/>
  <c r="H149" i="5" s="1"/>
  <c r="G151" i="5"/>
  <c r="G150" i="5" s="1"/>
  <c r="G149" i="5" s="1"/>
  <c r="I147" i="5"/>
  <c r="H147" i="5"/>
  <c r="G147" i="5"/>
  <c r="I146" i="5"/>
  <c r="I145" i="5" s="1"/>
  <c r="I144" i="5" s="1"/>
  <c r="H146" i="5"/>
  <c r="H145" i="5" s="1"/>
  <c r="H144" i="5" s="1"/>
  <c r="G146" i="5"/>
  <c r="G145" i="5" s="1"/>
  <c r="G144" i="5" s="1"/>
  <c r="I143" i="5"/>
  <c r="H143" i="5"/>
  <c r="G143" i="5"/>
  <c r="G115" i="5" s="1"/>
  <c r="D27" i="9" s="1"/>
  <c r="I111" i="5"/>
  <c r="I110" i="5" s="1"/>
  <c r="I109" i="5" s="1"/>
  <c r="I108" i="5" s="1"/>
  <c r="H111" i="5"/>
  <c r="H110" i="5" s="1"/>
  <c r="H109" i="5" s="1"/>
  <c r="H108" i="5" s="1"/>
  <c r="G111" i="5"/>
  <c r="G110" i="5" s="1"/>
  <c r="G109" i="5" s="1"/>
  <c r="G108" i="5" s="1"/>
  <c r="G107" i="5" s="1"/>
  <c r="G97" i="5" s="1"/>
  <c r="I95" i="5"/>
  <c r="I93" i="5" s="1"/>
  <c r="I92" i="5" s="1"/>
  <c r="I91" i="5" s="1"/>
  <c r="I90" i="5" s="1"/>
  <c r="F22" i="9" s="1"/>
  <c r="H95" i="5"/>
  <c r="H94" i="5" s="1"/>
  <c r="G95" i="5"/>
  <c r="G93" i="5" s="1"/>
  <c r="G92" i="5" s="1"/>
  <c r="G91" i="5" s="1"/>
  <c r="G90" i="5" s="1"/>
  <c r="D22" i="9" s="1"/>
  <c r="I83" i="5"/>
  <c r="I82" i="5" s="1"/>
  <c r="I81" i="5" s="1"/>
  <c r="I80" i="5" s="1"/>
  <c r="H83" i="5"/>
  <c r="H82" i="5" s="1"/>
  <c r="H81" i="5" s="1"/>
  <c r="H80" i="5" s="1"/>
  <c r="G83" i="5"/>
  <c r="G82" i="5" s="1"/>
  <c r="G81" i="5" s="1"/>
  <c r="G80" i="5" s="1"/>
  <c r="I78" i="5"/>
  <c r="I77" i="5" s="1"/>
  <c r="I75" i="5" s="1"/>
  <c r="G51" i="6" s="1"/>
  <c r="H78" i="5"/>
  <c r="H77" i="5" s="1"/>
  <c r="H75" i="5" s="1"/>
  <c r="F51" i="6" s="1"/>
  <c r="G78" i="5"/>
  <c r="G77" i="5" s="1"/>
  <c r="G75" i="5" s="1"/>
  <c r="E51" i="6" s="1"/>
  <c r="I73" i="5"/>
  <c r="I71" i="5" s="1"/>
  <c r="I70" i="5" s="1"/>
  <c r="H73" i="5"/>
  <c r="H71" i="5" s="1"/>
  <c r="H70" i="5" s="1"/>
  <c r="G73" i="5"/>
  <c r="G71" i="5" s="1"/>
  <c r="G70" i="5" s="1"/>
  <c r="I72" i="5"/>
  <c r="H72" i="5"/>
  <c r="G72" i="5"/>
  <c r="I60" i="5"/>
  <c r="H60" i="5"/>
  <c r="G60" i="5"/>
  <c r="I58" i="5"/>
  <c r="I57" i="5" s="1"/>
  <c r="H58" i="5"/>
  <c r="H57" i="5" s="1"/>
  <c r="G58" i="5"/>
  <c r="G57" i="5" s="1"/>
  <c r="I55" i="5"/>
  <c r="I54" i="5" s="1"/>
  <c r="I53" i="5" s="1"/>
  <c r="I52" i="5" s="1"/>
  <c r="H55" i="5"/>
  <c r="H54" i="5" s="1"/>
  <c r="H53" i="5" s="1"/>
  <c r="H52" i="5" s="1"/>
  <c r="G55" i="5"/>
  <c r="G54" i="5" s="1"/>
  <c r="G53" i="5" s="1"/>
  <c r="G52" i="5" s="1"/>
  <c r="I49" i="5"/>
  <c r="I48" i="5" s="1"/>
  <c r="I47" i="5" s="1"/>
  <c r="I46" i="5" s="1"/>
  <c r="I45" i="5" s="1"/>
  <c r="F20" i="9" s="1"/>
  <c r="H49" i="5"/>
  <c r="H48" i="5" s="1"/>
  <c r="H47" i="5" s="1"/>
  <c r="H46" i="5" s="1"/>
  <c r="H45" i="5" s="1"/>
  <c r="E20" i="9" s="1"/>
  <c r="G49" i="5"/>
  <c r="G48" i="5" s="1"/>
  <c r="G47" i="5" s="1"/>
  <c r="G46" i="5" s="1"/>
  <c r="G45" i="5" s="1"/>
  <c r="D20" i="9" s="1"/>
  <c r="I43" i="5"/>
  <c r="H43" i="5"/>
  <c r="G43" i="5"/>
  <c r="I38" i="5"/>
  <c r="I34" i="5"/>
  <c r="I33" i="5" s="1"/>
  <c r="H34" i="5"/>
  <c r="H33" i="5" s="1"/>
  <c r="G34" i="5"/>
  <c r="G33" i="5" s="1"/>
  <c r="I31" i="5"/>
  <c r="I30" i="5" s="1"/>
  <c r="H31" i="5"/>
  <c r="H30" i="5" s="1"/>
  <c r="G31" i="5"/>
  <c r="G30" i="5" s="1"/>
  <c r="I29" i="5"/>
  <c r="H29" i="5"/>
  <c r="G29" i="5"/>
  <c r="I27" i="5"/>
  <c r="I25" i="5" s="1"/>
  <c r="I24" i="5" s="1"/>
  <c r="H27" i="5"/>
  <c r="H25" i="5" s="1"/>
  <c r="H24" i="5" s="1"/>
  <c r="G27" i="5"/>
  <c r="G26" i="5" s="1"/>
  <c r="I21" i="5"/>
  <c r="I20" i="5" s="1"/>
  <c r="I19" i="5" s="1"/>
  <c r="F16" i="9" s="1"/>
  <c r="H21" i="5"/>
  <c r="H20" i="5" s="1"/>
  <c r="H19" i="5" s="1"/>
  <c r="E16" i="9" s="1"/>
  <c r="G21" i="5"/>
  <c r="G20" i="5" s="1"/>
  <c r="G19" i="5" s="1"/>
  <c r="G18" i="5"/>
  <c r="D16" i="9" s="1"/>
  <c r="H23" i="5" l="1"/>
  <c r="D35" i="9"/>
  <c r="I23" i="5"/>
  <c r="F17" i="9" s="1"/>
  <c r="I37" i="5"/>
  <c r="F18" i="9" s="1"/>
  <c r="E41" i="6"/>
  <c r="G41" i="6"/>
  <c r="F41" i="6"/>
  <c r="H116" i="5"/>
  <c r="D24" i="9"/>
  <c r="E57" i="6"/>
  <c r="G153" i="5"/>
  <c r="D32" i="9" s="1"/>
  <c r="G272" i="5"/>
  <c r="G271" i="5" s="1"/>
  <c r="D38" i="9" s="1"/>
  <c r="E38" i="9"/>
  <c r="G66" i="6"/>
  <c r="I153" i="5"/>
  <c r="F32" i="9" s="1"/>
  <c r="H38" i="5"/>
  <c r="D36" i="9"/>
  <c r="G94" i="5"/>
  <c r="E21" i="9"/>
  <c r="G25" i="5"/>
  <c r="G24" i="5" s="1"/>
  <c r="G23" i="5" s="1"/>
  <c r="F21" i="9"/>
  <c r="H93" i="5"/>
  <c r="H92" i="5" s="1"/>
  <c r="H91" i="5" s="1"/>
  <c r="H90" i="5" s="1"/>
  <c r="E22" i="9" s="1"/>
  <c r="I107" i="5"/>
  <c r="H107" i="5"/>
  <c r="E17" i="9"/>
  <c r="H26" i="5"/>
  <c r="I26" i="5"/>
  <c r="I94" i="5"/>
  <c r="H37" i="5" l="1"/>
  <c r="E18" i="9" s="1"/>
  <c r="E15" i="9" s="1"/>
  <c r="F57" i="6"/>
  <c r="H97" i="5"/>
  <c r="E24" i="9" s="1"/>
  <c r="G57" i="6"/>
  <c r="G16" i="6" s="1"/>
  <c r="G268" i="6" s="1"/>
  <c r="G270" i="6" s="1"/>
  <c r="I97" i="5"/>
  <c r="F24" i="9" s="1"/>
  <c r="E66" i="6"/>
  <c r="E16" i="6" s="1"/>
  <c r="F15" i="9"/>
  <c r="F66" i="6"/>
  <c r="H153" i="5"/>
  <c r="I115" i="5"/>
  <c r="F27" i="9" s="1"/>
  <c r="H115" i="5"/>
  <c r="E27" i="9" s="1"/>
  <c r="I17" i="5"/>
  <c r="H17" i="5"/>
  <c r="G17" i="5"/>
  <c r="D17" i="9"/>
  <c r="D15" i="9" s="1"/>
  <c r="D18" i="3"/>
  <c r="E18" i="3"/>
  <c r="C18" i="3"/>
  <c r="D20" i="3"/>
  <c r="E20" i="3"/>
  <c r="F16" i="6" l="1"/>
  <c r="F268" i="6" s="1"/>
  <c r="F270" i="6" s="1"/>
  <c r="E32" i="9"/>
  <c r="E42" i="9" s="1"/>
  <c r="E44" i="9" s="1"/>
  <c r="H15" i="5"/>
  <c r="H289" i="5" s="1"/>
  <c r="H291" i="5" s="1"/>
  <c r="I15" i="5"/>
  <c r="I16" i="5" s="1"/>
  <c r="G15" i="5"/>
  <c r="G16" i="5" s="1"/>
  <c r="F42" i="9"/>
  <c r="E268" i="6"/>
  <c r="E270" i="6"/>
  <c r="D44" i="9"/>
  <c r="C16" i="3"/>
  <c r="E14" i="3"/>
  <c r="D14" i="3"/>
  <c r="C14" i="3"/>
  <c r="H16" i="5" l="1"/>
  <c r="I289" i="5"/>
  <c r="I291" i="5" s="1"/>
  <c r="G289" i="5"/>
  <c r="G291" i="5" s="1"/>
  <c r="P328" i="5" l="1"/>
  <c r="H143" i="2" l="1"/>
  <c r="H18" i="2" l="1"/>
  <c r="I18" i="2"/>
  <c r="I184" i="2"/>
  <c r="P185" i="2"/>
  <c r="N227" i="2"/>
  <c r="A98" i="2" l="1"/>
  <c r="E16" i="3" l="1"/>
  <c r="D16" i="3"/>
  <c r="I227" i="2" l="1"/>
  <c r="F46" i="1" s="1"/>
  <c r="F45" i="1" s="1"/>
  <c r="I33" i="2"/>
  <c r="G108" i="2"/>
  <c r="I155" i="2"/>
  <c r="I112" i="2"/>
  <c r="H112" i="2"/>
  <c r="G177" i="2"/>
  <c r="G175" i="2" s="1"/>
  <c r="E156" i="2"/>
  <c r="E155" i="2" s="1"/>
  <c r="G184" i="2"/>
  <c r="H189" i="2"/>
  <c r="H188" i="2"/>
  <c r="G189" i="2"/>
  <c r="G188" i="2" s="1"/>
  <c r="I171" i="2"/>
  <c r="I170" i="2" s="1"/>
  <c r="H171" i="2"/>
  <c r="H170" i="2" s="1"/>
  <c r="G172" i="2"/>
  <c r="G171" i="2" s="1"/>
  <c r="G170" i="2" s="1"/>
  <c r="I168" i="2"/>
  <c r="I167" i="2" s="1"/>
  <c r="I166" i="2" s="1"/>
  <c r="G168" i="2"/>
  <c r="G167" i="2" s="1"/>
  <c r="G166" i="2" s="1"/>
  <c r="I164" i="2"/>
  <c r="I163" i="2" s="1"/>
  <c r="H163" i="2"/>
  <c r="H164" i="2"/>
  <c r="H162" i="2" s="1"/>
  <c r="I62" i="2"/>
  <c r="H62" i="2"/>
  <c r="G62" i="2"/>
  <c r="G58" i="2" s="1"/>
  <c r="G57" i="2" s="1"/>
  <c r="G34" i="2"/>
  <c r="G33" i="2" s="1"/>
  <c r="D34" i="3"/>
  <c r="E29" i="3"/>
  <c r="D29" i="3"/>
  <c r="C29" i="3"/>
  <c r="G68" i="2"/>
  <c r="G66" i="2"/>
  <c r="G65" i="2" s="1"/>
  <c r="H59" i="2"/>
  <c r="I59" i="2"/>
  <c r="I58" i="2" s="1"/>
  <c r="I57" i="2" s="1"/>
  <c r="G94" i="2"/>
  <c r="F51" i="1"/>
  <c r="F50" i="1" s="1"/>
  <c r="I258" i="2"/>
  <c r="I257" i="2" s="1"/>
  <c r="I256" i="2" s="1"/>
  <c r="I255" i="2" s="1"/>
  <c r="I254" i="2" s="1"/>
  <c r="H258" i="2"/>
  <c r="H257" i="2" s="1"/>
  <c r="H256" i="2" s="1"/>
  <c r="H255" i="2" s="1"/>
  <c r="H254" i="2" s="1"/>
  <c r="G258" i="2"/>
  <c r="G257" i="2" s="1"/>
  <c r="G256" i="2" s="1"/>
  <c r="I68" i="2"/>
  <c r="H68" i="2"/>
  <c r="I66" i="2"/>
  <c r="I65" i="2" s="1"/>
  <c r="H66" i="2"/>
  <c r="H65" i="2" s="1"/>
  <c r="I73" i="2"/>
  <c r="I71" i="2" s="1"/>
  <c r="I70" i="2" s="1"/>
  <c r="H73" i="2"/>
  <c r="H71" i="2" s="1"/>
  <c r="H70" i="2" s="1"/>
  <c r="G73" i="2"/>
  <c r="I72" i="2"/>
  <c r="H72" i="2"/>
  <c r="G72" i="2"/>
  <c r="G71" i="2" s="1"/>
  <c r="G70" i="2" s="1"/>
  <c r="G77" i="2"/>
  <c r="G76" i="2" s="1"/>
  <c r="G75" i="2" s="1"/>
  <c r="I77" i="2"/>
  <c r="I76" i="2" s="1"/>
  <c r="I75" i="2" s="1"/>
  <c r="H77" i="2"/>
  <c r="H76" i="2" s="1"/>
  <c r="H75" i="2" s="1"/>
  <c r="I86" i="2"/>
  <c r="I85" i="2" s="1"/>
  <c r="I84" i="2" s="1"/>
  <c r="I83" i="2" s="1"/>
  <c r="H86" i="2"/>
  <c r="H85" i="2" s="1"/>
  <c r="H84" i="2" s="1"/>
  <c r="H83" i="2" s="1"/>
  <c r="G86" i="2"/>
  <c r="G85" i="2" s="1"/>
  <c r="G84" i="2" s="1"/>
  <c r="G83" i="2" s="1"/>
  <c r="D46" i="1"/>
  <c r="G181" i="2"/>
  <c r="G232" i="2"/>
  <c r="G231" i="2" s="1"/>
  <c r="G230" i="2" s="1"/>
  <c r="G229" i="2" s="1"/>
  <c r="H232" i="2"/>
  <c r="H231" i="2" s="1"/>
  <c r="H230" i="2" s="1"/>
  <c r="H229" i="2" s="1"/>
  <c r="I232" i="2"/>
  <c r="I231" i="2" s="1"/>
  <c r="I230" i="2" s="1"/>
  <c r="I229" i="2" s="1"/>
  <c r="H249" i="2"/>
  <c r="E49" i="1" s="1"/>
  <c r="I249" i="2"/>
  <c r="F49" i="1" s="1"/>
  <c r="G249" i="2"/>
  <c r="E51" i="1"/>
  <c r="E50" i="1" s="1"/>
  <c r="E46" i="1"/>
  <c r="E45" i="1" s="1"/>
  <c r="I236" i="2"/>
  <c r="I235" i="2" s="1"/>
  <c r="H236" i="2"/>
  <c r="H235" i="2" s="1"/>
  <c r="I251" i="2"/>
  <c r="I250" i="2" s="1"/>
  <c r="H251" i="2"/>
  <c r="H250" i="2" s="1"/>
  <c r="I247" i="2"/>
  <c r="I246" i="2" s="1"/>
  <c r="I245" i="2" s="1"/>
  <c r="I244" i="2" s="1"/>
  <c r="H247" i="2"/>
  <c r="H246" i="2" s="1"/>
  <c r="H245" i="2" s="1"/>
  <c r="H244" i="2" s="1"/>
  <c r="I224" i="2"/>
  <c r="I223" i="2" s="1"/>
  <c r="I222" i="2" s="1"/>
  <c r="F44" i="1"/>
  <c r="F43" i="1" s="1"/>
  <c r="H224" i="2"/>
  <c r="H223" i="2" s="1"/>
  <c r="H222" i="2" s="1"/>
  <c r="E44" i="1"/>
  <c r="E43" i="1" s="1"/>
  <c r="I212" i="2"/>
  <c r="I211" i="2" s="1"/>
  <c r="H212" i="2"/>
  <c r="H211" i="2" s="1"/>
  <c r="G212" i="2"/>
  <c r="G211" i="2" s="1"/>
  <c r="I209" i="2"/>
  <c r="H209" i="2"/>
  <c r="H204" i="2"/>
  <c r="H203" i="2" s="1"/>
  <c r="I193" i="2"/>
  <c r="I192" i="2" s="1"/>
  <c r="I191" i="2" s="1"/>
  <c r="I186" i="2" s="1"/>
  <c r="H193" i="2"/>
  <c r="H192" i="2" s="1"/>
  <c r="H191" i="2" s="1"/>
  <c r="H186" i="2" s="1"/>
  <c r="I122" i="2"/>
  <c r="I121" i="2" s="1"/>
  <c r="I120" i="2" s="1"/>
  <c r="H122" i="2"/>
  <c r="H121" i="2" s="1"/>
  <c r="H120" i="2" s="1"/>
  <c r="I118" i="2"/>
  <c r="I117" i="2" s="1"/>
  <c r="I116" i="2" s="1"/>
  <c r="H118" i="2"/>
  <c r="H117" i="2" s="1"/>
  <c r="H116" i="2" s="1"/>
  <c r="G118" i="2"/>
  <c r="G117" i="2" s="1"/>
  <c r="H108" i="2"/>
  <c r="I108" i="2"/>
  <c r="H110" i="2"/>
  <c r="H109" i="2" s="1"/>
  <c r="I110" i="2"/>
  <c r="I109" i="2" s="1"/>
  <c r="G247" i="2"/>
  <c r="G246" i="2" s="1"/>
  <c r="G245" i="2" s="1"/>
  <c r="G244" i="2" s="1"/>
  <c r="G243" i="2" s="1"/>
  <c r="H181" i="2"/>
  <c r="H180" i="2" s="1"/>
  <c r="I181" i="2"/>
  <c r="I180" i="2" s="1"/>
  <c r="G180" i="2"/>
  <c r="H184" i="2"/>
  <c r="I182" i="2"/>
  <c r="H182" i="2"/>
  <c r="H142" i="2"/>
  <c r="H141" i="2" s="1"/>
  <c r="H140" i="2" s="1"/>
  <c r="H139" i="2" s="1"/>
  <c r="I143" i="2"/>
  <c r="I142" i="2" s="1"/>
  <c r="I141" i="2" s="1"/>
  <c r="I140" i="2" s="1"/>
  <c r="I139" i="2" s="1"/>
  <c r="H128" i="2"/>
  <c r="I128" i="2"/>
  <c r="H136" i="2"/>
  <c r="H135" i="2" s="1"/>
  <c r="H134" i="2" s="1"/>
  <c r="I136" i="2"/>
  <c r="I135" i="2" s="1"/>
  <c r="I134" i="2" s="1"/>
  <c r="H131" i="2"/>
  <c r="H130" i="2" s="1"/>
  <c r="H129" i="2" s="1"/>
  <c r="I131" i="2"/>
  <c r="I130" i="2" s="1"/>
  <c r="I129" i="2" s="1"/>
  <c r="H132" i="2"/>
  <c r="I132" i="2"/>
  <c r="G128" i="2"/>
  <c r="H103" i="2"/>
  <c r="H102" i="2" s="1"/>
  <c r="H101" i="2" s="1"/>
  <c r="H100" i="2" s="1"/>
  <c r="H99" i="2" s="1"/>
  <c r="H95" i="2" s="1"/>
  <c r="I103" i="2"/>
  <c r="I102" i="2" s="1"/>
  <c r="I101" i="2" s="1"/>
  <c r="I100" i="2" s="1"/>
  <c r="I99" i="2" s="1"/>
  <c r="I95" i="2" s="1"/>
  <c r="E34" i="1"/>
  <c r="F34" i="1"/>
  <c r="H93" i="2"/>
  <c r="H91" i="2" s="1"/>
  <c r="H90" i="2" s="1"/>
  <c r="I93" i="2"/>
  <c r="I91" i="2" s="1"/>
  <c r="I90" i="2" s="1"/>
  <c r="I89" i="2" s="1"/>
  <c r="I88" i="2" s="1"/>
  <c r="F31" i="1" s="1"/>
  <c r="F30" i="1" s="1"/>
  <c r="G93" i="2"/>
  <c r="G92" i="2" s="1"/>
  <c r="H55" i="2"/>
  <c r="H54" i="2" s="1"/>
  <c r="H53" i="2" s="1"/>
  <c r="H52" i="2" s="1"/>
  <c r="I55" i="2"/>
  <c r="I54" i="2" s="1"/>
  <c r="I53" i="2" s="1"/>
  <c r="I52" i="2" s="1"/>
  <c r="H49" i="2"/>
  <c r="H48" i="2" s="1"/>
  <c r="H47" i="2" s="1"/>
  <c r="H46" i="2" s="1"/>
  <c r="H45" i="2" s="1"/>
  <c r="E27" i="1" s="1"/>
  <c r="I49" i="2"/>
  <c r="I48" i="2" s="1"/>
  <c r="I47" i="2" s="1"/>
  <c r="I46" i="2" s="1"/>
  <c r="I45" i="2" s="1"/>
  <c r="F27" i="1" s="1"/>
  <c r="H40" i="2"/>
  <c r="H39" i="2" s="1"/>
  <c r="H38" i="2" s="1"/>
  <c r="H37" i="2" s="1"/>
  <c r="E23" i="1" s="1"/>
  <c r="I40" i="2"/>
  <c r="I39" i="2" s="1"/>
  <c r="I38" i="2" s="1"/>
  <c r="I37" i="2" s="1"/>
  <c r="F23" i="1" s="1"/>
  <c r="H41" i="2"/>
  <c r="I41" i="2"/>
  <c r="H43" i="2"/>
  <c r="I43" i="2"/>
  <c r="H34" i="2"/>
  <c r="H33" i="2" s="1"/>
  <c r="G31" i="2"/>
  <c r="G30" i="2" s="1"/>
  <c r="H27" i="2"/>
  <c r="H26" i="2" s="1"/>
  <c r="I27" i="2"/>
  <c r="I25" i="2" s="1"/>
  <c r="I24" i="2" s="1"/>
  <c r="I21" i="2"/>
  <c r="I20" i="2" s="1"/>
  <c r="I19" i="2" s="1"/>
  <c r="H21" i="2"/>
  <c r="H20" i="2" s="1"/>
  <c r="H19" i="2" s="1"/>
  <c r="F36" i="1"/>
  <c r="E36" i="1"/>
  <c r="I31" i="2"/>
  <c r="I30" i="2" s="1"/>
  <c r="I29" i="2" s="1"/>
  <c r="H31" i="2"/>
  <c r="H30" i="2" s="1"/>
  <c r="D32" i="3"/>
  <c r="E32" i="3"/>
  <c r="G236" i="2"/>
  <c r="G235" i="2"/>
  <c r="G228" i="2" s="1"/>
  <c r="G209" i="2"/>
  <c r="G251" i="2"/>
  <c r="G250" i="2" s="1"/>
  <c r="G122" i="2"/>
  <c r="G121" i="2" s="1"/>
  <c r="C42" i="3"/>
  <c r="C40" i="3"/>
  <c r="C32" i="3"/>
  <c r="C22" i="3"/>
  <c r="G241" i="2"/>
  <c r="G224" i="2"/>
  <c r="G223" i="2" s="1"/>
  <c r="G222" i="2" s="1"/>
  <c r="G200" i="2"/>
  <c r="G193" i="2"/>
  <c r="G192" i="2" s="1"/>
  <c r="G191" i="2" s="1"/>
  <c r="G186" i="2" s="1"/>
  <c r="G182" i="2"/>
  <c r="G164" i="2"/>
  <c r="G162" i="2" s="1"/>
  <c r="G161" i="2" s="1"/>
  <c r="G160" i="2" s="1"/>
  <c r="G163" i="2"/>
  <c r="G143" i="2"/>
  <c r="G142" i="2" s="1"/>
  <c r="G141" i="2" s="1"/>
  <c r="G140" i="2" s="1"/>
  <c r="G136" i="2"/>
  <c r="G135" i="2" s="1"/>
  <c r="G134" i="2" s="1"/>
  <c r="G132" i="2"/>
  <c r="G131" i="2"/>
  <c r="G130" i="2" s="1"/>
  <c r="G129" i="2" s="1"/>
  <c r="G116" i="2"/>
  <c r="G114" i="2"/>
  <c r="G113" i="2" s="1"/>
  <c r="G110" i="2"/>
  <c r="G109" i="2" s="1"/>
  <c r="G59" i="2"/>
  <c r="G55" i="2"/>
  <c r="G54" i="2" s="1"/>
  <c r="G53" i="2" s="1"/>
  <c r="G52" i="2" s="1"/>
  <c r="G49" i="2"/>
  <c r="G48" i="2" s="1"/>
  <c r="G47" i="2" s="1"/>
  <c r="G46" i="2" s="1"/>
  <c r="G45" i="2" s="1"/>
  <c r="G43" i="2"/>
  <c r="G41" i="2"/>
  <c r="G40" i="2"/>
  <c r="G39" i="2" s="1"/>
  <c r="G38" i="2" s="1"/>
  <c r="G37" i="2" s="1"/>
  <c r="G27" i="2"/>
  <c r="G26" i="2" s="1"/>
  <c r="G21" i="2"/>
  <c r="G20" i="2" s="1"/>
  <c r="G19" i="2" s="1"/>
  <c r="G18" i="2"/>
  <c r="G103" i="2"/>
  <c r="G102" i="2" s="1"/>
  <c r="G101" i="2" s="1"/>
  <c r="G100" i="2" s="1"/>
  <c r="G99" i="2" s="1"/>
  <c r="G95" i="2" s="1"/>
  <c r="G145" i="2"/>
  <c r="D50" i="1"/>
  <c r="D47" i="1"/>
  <c r="D43" i="1"/>
  <c r="D39" i="1"/>
  <c r="D36" i="1"/>
  <c r="D33" i="1"/>
  <c r="D30" i="1"/>
  <c r="D17" i="1"/>
  <c r="G29" i="2" l="1"/>
  <c r="G51" i="2"/>
  <c r="D13" i="3"/>
  <c r="D70" i="3" s="1"/>
  <c r="C13" i="3"/>
  <c r="E13" i="3"/>
  <c r="E70" i="3" s="1"/>
  <c r="H107" i="2"/>
  <c r="H106" i="2" s="1"/>
  <c r="H105" i="2" s="1"/>
  <c r="G253" i="2"/>
  <c r="G255" i="2"/>
  <c r="G254" i="2"/>
  <c r="H161" i="2"/>
  <c r="H160" i="2" s="1"/>
  <c r="E41" i="1" s="1"/>
  <c r="E39" i="1" s="1"/>
  <c r="G179" i="2"/>
  <c r="I234" i="2"/>
  <c r="I228" i="2"/>
  <c r="H234" i="2"/>
  <c r="H228" i="2"/>
  <c r="G139" i="2"/>
  <c r="I179" i="2"/>
  <c r="I107" i="2"/>
  <c r="I106" i="2" s="1"/>
  <c r="I105" i="2" s="1"/>
  <c r="H179" i="2"/>
  <c r="G107" i="2"/>
  <c r="G106" i="2" s="1"/>
  <c r="G105" i="2" s="1"/>
  <c r="H89" i="2"/>
  <c r="H88" i="2" s="1"/>
  <c r="E31" i="1" s="1"/>
  <c r="E30" i="1" s="1"/>
  <c r="I23" i="2"/>
  <c r="I51" i="2"/>
  <c r="H29" i="2"/>
  <c r="G91" i="2"/>
  <c r="G90" i="2" s="1"/>
  <c r="G89" i="2" s="1"/>
  <c r="G88" i="2" s="1"/>
  <c r="H92" i="2"/>
  <c r="H58" i="2"/>
  <c r="H57" i="2" s="1"/>
  <c r="H51" i="2" s="1"/>
  <c r="D53" i="1"/>
  <c r="D55" i="1" s="1"/>
  <c r="F48" i="1"/>
  <c r="F47" i="1" s="1"/>
  <c r="I243" i="2"/>
  <c r="F19" i="1"/>
  <c r="F17" i="1" s="1"/>
  <c r="E35" i="1"/>
  <c r="E33" i="1" s="1"/>
  <c r="H243" i="2"/>
  <c r="E48" i="1"/>
  <c r="E47" i="1" s="1"/>
  <c r="E19" i="1"/>
  <c r="E17" i="1" s="1"/>
  <c r="F35" i="1"/>
  <c r="F33" i="1" s="1"/>
  <c r="I26" i="2"/>
  <c r="G25" i="2"/>
  <c r="G24" i="2" s="1"/>
  <c r="H25" i="2"/>
  <c r="H24" i="2" s="1"/>
  <c r="H23" i="2" s="1"/>
  <c r="I92" i="2"/>
  <c r="I162" i="2"/>
  <c r="I161" i="2" s="1"/>
  <c r="I160" i="2" s="1"/>
  <c r="C70" i="3" l="1"/>
  <c r="G138" i="2"/>
  <c r="I138" i="2"/>
  <c r="H138" i="2"/>
  <c r="I17" i="2"/>
  <c r="I260" i="2" s="1"/>
  <c r="H17" i="2"/>
  <c r="G23" i="2"/>
  <c r="G17" i="2" s="1"/>
  <c r="F41" i="1"/>
  <c r="F39" i="1" s="1"/>
  <c r="F53" i="1" s="1"/>
  <c r="E53" i="1"/>
  <c r="G16" i="2" l="1"/>
  <c r="G15" i="2" s="1"/>
  <c r="G260" i="2"/>
  <c r="H260" i="2"/>
  <c r="H16" i="2"/>
  <c r="I16" i="2"/>
  <c r="I15" i="2" s="1"/>
  <c r="F54" i="1"/>
  <c r="F55" i="1" s="1"/>
  <c r="E54" i="1"/>
  <c r="E55" i="1" s="1"/>
  <c r="H15" i="2" l="1"/>
  <c r="F44" i="9" l="1"/>
  <c r="D42" i="9"/>
</calcChain>
</file>

<file path=xl/sharedStrings.xml><?xml version="1.0" encoding="utf-8"?>
<sst xmlns="http://schemas.openxmlformats.org/spreadsheetml/2006/main" count="3327" uniqueCount="785">
  <si>
    <t>Муниципальная программа "Совершенствование и
развитие сети автомобильных дорог и дворовых территорий 
муниципального образования "Кисельнинского сельского поселения" Волховского муниципального района Ленинградской области"</t>
  </si>
  <si>
    <t>14 0 00 0 0000</t>
  </si>
  <si>
    <t>0409</t>
  </si>
  <si>
    <t>Основное мероприятие "Ремонт дорог и дворовых территорий поселения"</t>
  </si>
  <si>
    <t>0502</t>
  </si>
  <si>
    <t>0501</t>
  </si>
  <si>
    <t>16 0 01 00000</t>
  </si>
  <si>
    <t>1003</t>
  </si>
  <si>
    <t>0801</t>
  </si>
  <si>
    <t>0503</t>
  </si>
  <si>
    <t>1101</t>
  </si>
  <si>
    <t>1001</t>
  </si>
  <si>
    <t xml:space="preserve">Социальное обеспечение населения </t>
  </si>
  <si>
    <t xml:space="preserve">Иные закупки товаров, работ и услуг для обеспечения государственных (муниципальных) нужд </t>
  </si>
  <si>
    <t>Участие в молодежных форумах и молодежных массовых мероприятиях</t>
  </si>
  <si>
    <t>0707</t>
  </si>
  <si>
    <t>Функционирование Правительства РФ, высших исполнительных органов государственной власти, субъектов РФ, местных администраций</t>
  </si>
  <si>
    <t>0104</t>
  </si>
  <si>
    <t>0103</t>
  </si>
  <si>
    <t>Обеспечение деятельности финансовых, налоговых и таможенных органов и органов (финансово-бюджетного) надзора</t>
  </si>
  <si>
    <t>0106</t>
  </si>
  <si>
    <t xml:space="preserve">Резервные фонды  </t>
  </si>
  <si>
    <t>0111</t>
  </si>
  <si>
    <t>Мобилизация и вневойсковая подготовка</t>
  </si>
  <si>
    <t>0203</t>
  </si>
  <si>
    <t>68  9 01 00590</t>
  </si>
  <si>
    <t>Подпрограмма « Ремонт дорог и дворовых территорий МО Кисельнинское СП</t>
  </si>
  <si>
    <t>16 0 01 00220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</si>
  <si>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МО Кисельнинское СП"</t>
  </si>
  <si>
    <t xml:space="preserve">Подпрограмма «Газификация МО Кисельнинское СП" </t>
  </si>
  <si>
    <r>
      <t xml:space="preserve">Проведение капитального ремонта многоквартирных домов на территории </t>
    </r>
    <r>
      <rPr>
        <sz val="12"/>
        <color indexed="8"/>
        <rFont val="Times New Roman"/>
        <family val="1"/>
        <charset val="204"/>
      </rPr>
      <t>МО Кисельнинское СП Волховского муниципального района Ленинградской области»</t>
    </r>
  </si>
  <si>
    <t>Подпрограмма "Содержание, капитальный ремонт и ремонт многоквартирных домов МО «Кисельнинское сельское поселение» Волховского муниципального района Ленинградской области"</t>
  </si>
  <si>
    <t>15 3 01 00200</t>
  </si>
  <si>
    <t>Основное мероприятие "обследование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</si>
  <si>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</si>
  <si>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осуществление органами местного самоуправления экспертных работ (исследование и анализ) дорожного покрытия территории поселения</t>
  </si>
  <si>
    <t>Обследование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</si>
  <si>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Основное мероприятие Проведение капитального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</si>
  <si>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>Содержание мест захоронения</t>
  </si>
  <si>
    <t>610</t>
  </si>
  <si>
    <t>830</t>
  </si>
  <si>
    <t>23 1 01 S4770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</si>
  <si>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области"в рамках непрограммных расходов МО Кисельнинское СП</t>
  </si>
  <si>
    <t>Организация антикоррупционного образования и пропаганды, формирование нетерпимого отношения к коррупции</t>
  </si>
  <si>
    <t>2 02 16001 10 0000 150</t>
  </si>
  <si>
    <t>20 4 00 00000</t>
  </si>
  <si>
    <t>20 4 01 00000</t>
  </si>
  <si>
    <t>РСД от 25.02.2020 г. №34</t>
  </si>
  <si>
    <t>РСД от 25.02.2020 г. №35</t>
  </si>
  <si>
    <t xml:space="preserve"> Реализация проектов местных инициатив граждан.</t>
  </si>
  <si>
    <t>Дотации бюджетам сельских поселений на выравнивание бюджетной обеспеченности из бюджетов муниципальных районов( РФФП)</t>
  </si>
  <si>
    <t>Дотации бюджетам сельских поселений на выравнивание бюджетной обеспеченности из бюджетов муниципальных районов( ОФФП)</t>
  </si>
  <si>
    <t>2023 год</t>
  </si>
  <si>
    <t xml:space="preserve"> Основное мероприятие. Реализация проектов местных инициатив граждан.
Благоустройство общественных кладбищ по устройству ограждений в д.Лавния, д.Сюрья, д.Чаплино МО «Кисельнинское сельское поселение» Волховского муниципального района Ленинградской области
</t>
  </si>
  <si>
    <t>Муниципальная программа "Реализация программ формирования современной городской среды"</t>
  </si>
  <si>
    <t>27 0 00 00000</t>
  </si>
  <si>
    <t>Основное мероприятие "Реализация программ формирования современной городской среды"</t>
  </si>
  <si>
    <t>27 0 F2 00000</t>
  </si>
  <si>
    <t>Реализация программ формирования современной городской среды</t>
  </si>
  <si>
    <t>27 0 F2 55550</t>
  </si>
  <si>
    <t xml:space="preserve"> Возмещение убытков в разнице цен на тарифы по решению суда </t>
  </si>
  <si>
    <t>68 9 01 00603</t>
  </si>
  <si>
    <t>2 02 29999 10 0000 150</t>
  </si>
  <si>
    <t xml:space="preserve">Прочие субсидии </t>
  </si>
  <si>
    <t>Наименование раздела и подраздела</t>
  </si>
  <si>
    <t xml:space="preserve">Распределение бюджетных ассигнований по разделам,  подразделам классификация расходов бюджетов </t>
  </si>
  <si>
    <t>код</t>
  </si>
  <si>
    <t>раздела</t>
  </si>
  <si>
    <t>подраздела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</si>
  <si>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</si>
  <si>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Национальная экономика </t>
  </si>
  <si>
    <t>Дорожное хозяйство (дорожные фонды )</t>
  </si>
  <si>
    <t xml:space="preserve">Культура, кинематография </t>
  </si>
  <si>
    <t xml:space="preserve">Социальная политика </t>
  </si>
  <si>
    <t xml:space="preserve">Пенсионное обеспечение </t>
  </si>
  <si>
    <t xml:space="preserve">                         Всего расходов</t>
  </si>
  <si>
    <t>Волховского муниципального района на 2021 год и на плановый период 2022 и 2023 годов</t>
  </si>
  <si>
    <t>Муниципальная программа"Устойчивое общественное развитие в муниципальном образованииКисельнинское сельское поселениеВолховского муниципального района Ленинградской области"</t>
  </si>
  <si>
    <t>23 0 00 0000</t>
  </si>
  <si>
    <t>Подпрограмма " Общество и власть"</t>
  </si>
  <si>
    <t>23 2 01 0000</t>
  </si>
  <si>
    <t>Основное мероприятие " Поддержка работы официального сайтаадминистрацииМО Кисельнинское СП Волховскогомуниципального района (www.кисельня.рф)</t>
  </si>
  <si>
    <t>Мероприятия связанные с размещением информации о социально-эконмическом развитии района,деятельности админисрации МО Кисельнинское СП Волховского муниципального района"</t>
  </si>
  <si>
    <t>Иные закупки товаров,работ и услуг для обеспечения государственных (муниципальных)нужд(сайт)</t>
  </si>
  <si>
    <t>Основное мероприятия Осуществление взаимодействия с местными СМИ,выступленияв печатных и электронных СМИ с целью размещения  информации  о социально-экономическом развития района, деятельнсти администрацииМОКисельнинское СП Волховского района</t>
  </si>
  <si>
    <t>Иные закупки товаров,работ и услуг для обеспечения государственных (муниципальных)нужд(газета)</t>
  </si>
  <si>
    <t>23 2 02 0000</t>
  </si>
  <si>
    <t>Муниципальная программа " «Сбор, воспроизведение в документальном виде сведений об объектах недвижимости, инвентаризация и оценка их стоимости» на территории МО Кисельнинское СП "</t>
  </si>
  <si>
    <t>Подпрограмма "Обследование технического состояния зданий и сооружений, изготовление  технического, кадастрового плана на объект недвижимого имущества, оценка их стоимости на территории МО Кисельнинское СП "</t>
  </si>
  <si>
    <t>Подпрограмма " Энергетика"</t>
  </si>
  <si>
    <t>Основное мероприятия "Развитие капитальный ремонт  и ремонт объектов теплоснабжения на территории МО" Кисельнинское СП Волховского муниципального района Ленинградской области</t>
  </si>
  <si>
    <t>Развитие , капитальный ремонт и ремонт объектов теплоснабжения на территории МО" Кисельнинское СП Волховского муниципального района Ленинградской области</t>
  </si>
  <si>
    <t>Иные закупки товаров . Работ и услугдля обеспечения государственных (муниципальных)нужд</t>
  </si>
  <si>
    <t>Подпрограмма " Энергосбережение  и повышение энергетической эфективнсти на территории Волховского муниципальногорайона</t>
  </si>
  <si>
    <t>Муниципальная программа «Благоустройство территории МО Кисельнинское СП»</t>
  </si>
  <si>
    <t>Мероприятие Содержание мест захоронения</t>
  </si>
  <si>
    <t>193 01 00280</t>
  </si>
  <si>
    <t>Иные закупки товаров, работ и услуг для обеспечения государственных (муниципальных) нужд ВМР</t>
  </si>
  <si>
    <t>11004,6</t>
  </si>
  <si>
    <t>264,2</t>
  </si>
  <si>
    <t>9684,0</t>
  </si>
  <si>
    <t>0,0</t>
  </si>
  <si>
    <t>232,0</t>
  </si>
  <si>
    <t>Муниципальная программа "Профилактика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</si>
  <si>
    <t>Основное мероприятие " Организация подго-товки проектов, изго-товление, приобре-тение буклетов, пла-катов, памяток, стен-дов и рекомендаций для учреждений и организаций, распо-ложенных на терри-тории муниципаль-ного образования, по антитеррористичес-кой тематике</t>
  </si>
  <si>
    <t>Муниципальная программа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</si>
  <si>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Приложение №3</t>
  </si>
  <si>
    <t>муниципального образования</t>
  </si>
  <si>
    <t>Волховского муниципального района</t>
  </si>
  <si>
    <t>Ленинградской области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</si>
  <si>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</si>
  <si>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</si>
  <si>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</si>
  <si>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РФ, высших исполнительных органов государственной власти,субъектов РФ, местных администраций</t>
  </si>
  <si>
    <t>Обеспечение деятельности финансовых, налоговых и таможенных органов и органов финансового  (финансово-бюджетного ) надзора</t>
  </si>
  <si>
    <t>Обеспечение проведения выборов и референдумов</t>
  </si>
  <si>
    <t>Резервные фонды</t>
  </si>
  <si>
    <t>Другие общегосударственные вопросы</t>
  </si>
  <si>
    <t>Национальная оборона</t>
  </si>
  <si>
    <t>0200</t>
  </si>
  <si>
    <t>Мобилизационная и вневойсковая подготовка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</si>
  <si>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</si>
  <si>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</si>
  <si>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</si>
  <si>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Национальная экономика</t>
  </si>
  <si>
    <t>0400</t>
  </si>
  <si>
    <t>Дорожное хозяйство( дорожные фонды)</t>
  </si>
  <si>
    <t>Другие вопросы в области национальной экономики</t>
  </si>
  <si>
    <t xml:space="preserve">Жилищно- коммунальное хозяйство </t>
  </si>
  <si>
    <t>0500</t>
  </si>
  <si>
    <t>Жилищное хозяйство</t>
  </si>
  <si>
    <t>Коммунальное хозяйство</t>
  </si>
  <si>
    <t>Благоустройство</t>
  </si>
  <si>
    <t>Образование</t>
  </si>
  <si>
    <t>0700</t>
  </si>
  <si>
    <t>Молодежная политика и оздоровление детей</t>
  </si>
  <si>
    <t>Культура ,  кинематография</t>
  </si>
  <si>
    <t>0800</t>
  </si>
  <si>
    <t>Культура</t>
  </si>
  <si>
    <t>Социальная политика</t>
  </si>
  <si>
    <t>1000</t>
  </si>
  <si>
    <t>Пенсионное обеспечение</t>
  </si>
  <si>
    <t>Социальное обеспечение населения</t>
  </si>
  <si>
    <t>Физическая культура и спорт</t>
  </si>
  <si>
    <t>1100</t>
  </si>
  <si>
    <t>Всего расходов</t>
  </si>
  <si>
    <t>Приложение № 4</t>
  </si>
  <si>
    <t>"Кисельнинское сельское поселение" Волховского муниципального</t>
  </si>
  <si>
    <t>района Ленинградской области</t>
  </si>
  <si>
    <t>ВЕДОМСТВЕННАЯ СТРУКТУРА</t>
  </si>
  <si>
    <t>расходов бюджета муниципального образования "Кисельнинское сельское поселение"</t>
  </si>
  <si>
    <t>Наименование</t>
  </si>
  <si>
    <t>Г</t>
  </si>
  <si>
    <t>Рз</t>
  </si>
  <si>
    <t>ПР</t>
  </si>
  <si>
    <t>ЦСР</t>
  </si>
  <si>
    <t>ВР</t>
  </si>
  <si>
    <t>Сумма
(тысяч рублей)</t>
  </si>
  <si>
    <t>Всего</t>
  </si>
  <si>
    <t>АДМИНИСТРАЦИЯ МУНИЦИПАЛЬНОГО ОБРАЗОВАНИЯ КИСЕЛЬНИНСКОЕ СЕЛЬСКОЕ ПОСЕЛЕНИЕ</t>
  </si>
  <si>
    <t>881</t>
  </si>
  <si>
    <t>ОБЩЕГОСУДАРСТВЕННЫЕ ВОПРОСЫ</t>
  </si>
  <si>
    <t>01</t>
  </si>
  <si>
    <t>00</t>
  </si>
  <si>
    <t>03</t>
  </si>
  <si>
    <t>Обеспечение деятельности органов местного самоуправления</t>
  </si>
  <si>
    <t>67 0 00 00000</t>
  </si>
  <si>
    <t xml:space="preserve">Обеспечение деятельности центрального аппарата </t>
  </si>
  <si>
    <t>67 3 00 00000</t>
  </si>
  <si>
    <t>Непрограмные расходы</t>
  </si>
  <si>
    <t>67 3 01 00000</t>
  </si>
  <si>
    <t>Иные закупки товаров, работ и услуг для обеспечения государственных (муниципальных) нужд</t>
  </si>
  <si>
    <t>67 3 01 00150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</si>
  <si>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</si>
  <si>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</si>
  <si>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</si>
  <si>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67 2 00 00000</t>
  </si>
  <si>
    <t>67 2 01 00000</t>
  </si>
  <si>
    <t>Расходы на выплаты по оплате труда работников 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</si>
  <si>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67 2 01 00150</t>
  </si>
  <si>
    <t>Расходы на выплаты персоналу государственных (муниципальных) органов</t>
  </si>
  <si>
    <t>120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</si>
  <si>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</si>
  <si>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самоуправленияв рамках обеспечения деятельности центрального аппарата</t>
  </si>
  <si>
    <t>240</t>
  </si>
  <si>
    <t>Уплата налогов, сборов и иных платежей</t>
  </si>
  <si>
    <t>850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</si>
  <si>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</si>
  <si>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</si>
  <si>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 на осуществление полномочий по формированию, исполнению и финансовому контролю за исполнением бюджетов сельских поселений</t>
  </si>
  <si>
    <t>67 3 01 40010</t>
  </si>
  <si>
    <t>Иные межбюджетные трансферты</t>
  </si>
  <si>
    <t>540</t>
  </si>
  <si>
    <t>Иные межбюджетные трансферты на осуществление полномочий по осуществлению внешнего муниципального финансовоо контроля контрольно-счетного органа в рамках обеспечения деятельности центрального аппарата</t>
  </si>
  <si>
    <t>67 3 01 40040</t>
  </si>
  <si>
    <t xml:space="preserve">01 </t>
  </si>
  <si>
    <t>11</t>
  </si>
  <si>
    <t>Непрограммные расходы органов местного самоуправления МО Кисельнинское СП</t>
  </si>
  <si>
    <t>68 0 00 00000</t>
  </si>
  <si>
    <t>Непрограммные расходы</t>
  </si>
  <si>
    <t>68 9 00 00000</t>
  </si>
  <si>
    <t>69 9 01 00000</t>
  </si>
  <si>
    <t>Резервные фонды  местных администраций</t>
  </si>
  <si>
    <t>68 9 01 00020</t>
  </si>
  <si>
    <t>Резервные средства</t>
  </si>
  <si>
    <t>870</t>
  </si>
  <si>
    <t>ДРУГИЕ ОБЩЕГОСУДАРСТВЕННЫЕ ВОПРОСЫ</t>
  </si>
  <si>
    <t>13</t>
  </si>
  <si>
    <t>68 9 01 00000</t>
  </si>
  <si>
    <t>Обеспечение деятельности старост сельских населенных пунктов, Общественных советов на территории МО Кисельнинское СП в рамках непрограмных расходов органов местного самоуправления</t>
  </si>
  <si>
    <t>68 9 01 00180</t>
  </si>
  <si>
    <t>13 0 00 00000</t>
  </si>
  <si>
    <t>Муниципальная программа «Устойчивое общественное развитие в муниципальном образованииКисельнинское сельское поселение Волховского муниципальногорайона Ленинградской области»</t>
  </si>
  <si>
    <t>23 0 00 00000</t>
  </si>
  <si>
    <t>23 3 01 00000</t>
  </si>
  <si>
    <t>23 2 00 00000</t>
  </si>
  <si>
    <t>23 2 01 00000</t>
  </si>
  <si>
    <t>23 2 01 00320</t>
  </si>
  <si>
    <t>23 2 02 00330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</si>
  <si>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 "</t>
  </si>
  <si>
    <t>11 0 00 00000</t>
  </si>
  <si>
    <t>11 1 01 00000</t>
  </si>
  <si>
    <t>11 1 01 00010</t>
  </si>
  <si>
    <t>"Основное мероприятие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</si>
  <si>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12 0 01 00000</t>
  </si>
  <si>
    <t>12 0 01 00030</t>
  </si>
  <si>
    <t>"Основное мероприятие" Прочие общегосударственные вопросы</t>
  </si>
  <si>
    <t>68 9 01 00570</t>
  </si>
  <si>
    <t>Прочие общегосударственные вопросы</t>
  </si>
  <si>
    <t>68  9 01 00570</t>
  </si>
  <si>
    <t>НАЦИОНАЛЬНАЯ ОБОРОНА</t>
  </si>
  <si>
    <t>02</t>
  </si>
  <si>
    <t>Непрограммные расходы органов исполнительной власти Ленинградской области</t>
  </si>
  <si>
    <t>На осуществление первичного воинского учета на территориях, где отсутствуют военные комиссариаты в рамках непрограммных расходов органов исполнительной власти Ленинградской области</t>
  </si>
  <si>
    <t>68 9 01 51180</t>
  </si>
  <si>
    <t>НАЦИОНАЛЬНАЯ БЕЗОПАСНОСТЬ И ПРАВООХРАНИТЕЛЬНАЯ ДЕЯТЕЛЬНОСТЬ</t>
  </si>
  <si>
    <t>09</t>
  </si>
  <si>
    <t>Подпрограмма "Предупреждение чрезвычайных ситуаций, развитие гражданской обороны, защита населения и территорий от чрезвычайных ситуаций природного и техногенного характера, обеспечение пожарной безопасности" муниципальной программы "Обеспечение мер безопасности на территории МО Кисельнинское СП на "</t>
  </si>
  <si>
    <t>10</t>
  </si>
  <si>
    <t>Муниципальная программа "Обеспечение мер безопасности на территории МО Кисельнинское СП на "</t>
  </si>
  <si>
    <t>Основное мероприятие "Обеспечение и поддержание в постоянной готовности системы пожарной безопасности."</t>
  </si>
  <si>
    <t>Обеспечение и поддержание в постоянной готовности системы пожарной безопасности.</t>
  </si>
  <si>
    <t>НАЦИОНАЛЬНАЯ ЭКОНОМИКА</t>
  </si>
  <si>
    <t>Дорожное хозяйство (дорожные фонды)</t>
  </si>
  <si>
    <t>Муниципальная программа "Совершенствование и
развитие сети автомобильных дорог и дворовых территорий 
муниципального образования Кисельнинского сельского поселения Волховского муниципального района Ленинградской области"</t>
  </si>
  <si>
    <t>14 0 00 00000</t>
  </si>
  <si>
    <t>Подпрограмма "Содержание существующей сети автомобильных дорог"</t>
  </si>
  <si>
    <t>14 1 00 00000</t>
  </si>
  <si>
    <t>Основное мероприятие "Содержание автомобильных дорог и дворовых территорий муниципального образования Кисельнинское сельского поселения"</t>
  </si>
  <si>
    <t>14 1 01 00000</t>
  </si>
  <si>
    <t>Содержание автомобильных дорог и дворовых территорий муниципального образования Кисельнинское сельского поселения</t>
  </si>
  <si>
    <t>14 1 01 00090</t>
  </si>
  <si>
    <t>Подпрограмма "Организация экспертных работ (исследование и анализ) и паспортизация дорожного хозяйства МО Кисельнинское СП"</t>
  </si>
  <si>
    <t>14 2 00 00000</t>
  </si>
  <si>
    <t>Основное мероприятие "Мероприятия по осуществлению органами местного самоуправления экспертных работ (исследование и анализ) дорожного покрытия территории поселения"</t>
  </si>
  <si>
    <t>14 2 01 00000</t>
  </si>
  <si>
    <t>14 2 01 00120</t>
  </si>
  <si>
    <t>Ремонт дорог и дворовых территорий поселения</t>
  </si>
  <si>
    <t xml:space="preserve">Подпрограмма "Повышение безопасности дорожного движения в МО Кисельнинское СП " </t>
  </si>
  <si>
    <t>14 3 00 00000</t>
  </si>
  <si>
    <t>Основное мероприятие "Сокращение аварийности на участках концентрации дорожно-транспортных происшествий инженерными методами"</t>
  </si>
  <si>
    <t>14 3 01 00000</t>
  </si>
  <si>
    <t>Сокращение аварийности на участках концентрации дорожно-транспортных происшествий инженерными методами</t>
  </si>
  <si>
    <t>14 3 01 00140</t>
  </si>
  <si>
    <t>Муниципальная программа «Устойчивое общественное развитие в муниципальном образовании Кисельнинское сельское поселение Волховского муниципальногорайона Ленинградской области</t>
  </si>
  <si>
    <t>Подпрограмма  «Создание условий для эффективного выполнения органами местного самоуправления муниципального образования Кисельнинское сельское поселение Волховского муниципального района Ленинградской области своих полномочий»</t>
  </si>
  <si>
    <t>23 1 00 00000</t>
  </si>
  <si>
    <t>23 1 01 00000</t>
  </si>
  <si>
    <t>12</t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</si>
  <si>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</si>
  <si>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Подпрограмма "Техническая инвентаризация и учет земельных участков в МО Кисельнинское СП" муниципальной программы"Сбор, воспроизведение в документальном виде сведений об объектах недвижимости, инвентаризация и оценка их стоимости на территории МО Кисельнинское СП"</t>
  </si>
  <si>
    <t>11 2 00 00000</t>
  </si>
  <si>
    <t>Основное мероприятие "Осуществление мероприятий органами местного самоуправления по обследованию технического состояния и инвентаризации земельных участков в МО Кисельнинское СП" в рамках подпрограммы "Обследование технического состояния зданий и сооружений в МО Кисельнинское СП"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</si>
  <si>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11 2 01 00000</t>
  </si>
  <si>
    <t>11 2 01 00020</t>
  </si>
  <si>
    <t>Муниципальная программа «Развитие и поддержка малого и среднего предпринимательства на территории МО "Кисельнинское СП»</t>
  </si>
  <si>
    <t>17 0 00 00000</t>
  </si>
  <si>
    <t>Основное мероприятие. Развитие и поддержка малого и среднего предпринимательства на территории поселения</t>
  </si>
  <si>
    <t>17 0 01 00000</t>
  </si>
  <si>
    <t>Развитие и поддержка малого и среднего предпринимательства на территории поселения</t>
  </si>
  <si>
    <t>17 0 01 00210</t>
  </si>
  <si>
    <t>ЖИЛИЩНО-КОММУНАЛЬНОЕ ХОЗЯЙСТВО</t>
  </si>
  <si>
    <t>05</t>
  </si>
  <si>
    <t>68 9 01 00510</t>
  </si>
  <si>
    <t>Субсидии некоммерческим организациям (за исключением государственных (муниципальных) учреждений)</t>
  </si>
  <si>
    <t>Иные бюджетные ассигнования</t>
  </si>
  <si>
    <t>15 0 00 00000</t>
  </si>
  <si>
    <t>Мероприятия по оплате услуг за ведение расчетов по оплате найма муниципального имущества</t>
  </si>
  <si>
    <t>68 9 01 00590</t>
  </si>
  <si>
    <t>15 1 00 00000</t>
  </si>
  <si>
    <t>15 1 01 00000</t>
  </si>
  <si>
    <t>15 1 01 00160</t>
  </si>
  <si>
    <t>15 2 00 00000</t>
  </si>
  <si>
    <t>Основное мероприятие "Мероприятия по разработке проекта на строительство   газораспределительной сети"</t>
  </si>
  <si>
    <t>Мероприятия по разработке проекта на строительство   газораспределительной сети</t>
  </si>
  <si>
    <t>Уличное освещение</t>
  </si>
  <si>
    <t>68 9 01 00540</t>
  </si>
  <si>
    <t>Прочие мероприятия по благоустройству поселения</t>
  </si>
  <si>
    <t>68 9 01 00550</t>
  </si>
  <si>
    <t>19 0 00 00000</t>
  </si>
  <si>
    <t>Подпрограмма «Содержание мест захоронения»</t>
  </si>
  <si>
    <t>19 1 00 00000</t>
  </si>
  <si>
    <t>Основное мероприятие "Мероприятия в области содержания мест захоронения"</t>
  </si>
  <si>
    <t>19 1 01 00000</t>
  </si>
  <si>
    <t>19 1 01 00240</t>
  </si>
  <si>
    <t>Подпрограмма «Комплексное обустройство населенных пунктов МО Кисельнинское СП»</t>
  </si>
  <si>
    <t>19 2 00 00000</t>
  </si>
  <si>
    <t>19 2 01 00000</t>
  </si>
  <si>
    <t>Муниципальная программа «Борьба с борщевиком Сосновского на территории муниципального образования Кисельнинское сельское поселение Волховского муниципального района Ленинградской области»</t>
  </si>
  <si>
    <t>22 0 00 00000</t>
  </si>
  <si>
    <t>22 0 01 00000</t>
  </si>
  <si>
    <t>22 0 01 S4310</t>
  </si>
  <si>
    <t>ОБРАЗОВАНИЕ</t>
  </si>
  <si>
    <t>07</t>
  </si>
  <si>
    <t>Основное мероприятие"поддержка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</si>
  <si>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Мероприятия по поддержке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</si>
  <si>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23 3 01 00350</t>
  </si>
  <si>
    <t>КУЛЬТУРА,  КИНЕМАТОГРАФИЯ</t>
  </si>
  <si>
    <t>08</t>
  </si>
  <si>
    <t>Муниципальная программа « Развитие культуры и физкультуры на территории МО Кисельнинское СП»</t>
  </si>
  <si>
    <t>20 0 00 00000</t>
  </si>
  <si>
    <t>Подпрограмма « Обеспечение доступа жителей МО Кисельнинское СП к культурным ценностям»</t>
  </si>
  <si>
    <t>20 1 00 00000</t>
  </si>
  <si>
    <t>20 1 01 00000</t>
  </si>
  <si>
    <t>Создание условий для реализации организациями культуры предоставляемых ими услуг.</t>
  </si>
  <si>
    <t>20 1 01 00270</t>
  </si>
  <si>
    <t xml:space="preserve">Субсидии бюджетным учреждениям 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</si>
  <si>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</t>
  </si>
  <si>
    <t>20 1 02 S0360</t>
  </si>
  <si>
    <t>СОЦИАЛЬНАЯ ПОЛИТИКА</t>
  </si>
  <si>
    <t>Муниципальная программа « Социальная поддержка отдельных категорий граждан на территории МО Кисельнинское СП»</t>
  </si>
  <si>
    <t>21 0 00 00000</t>
  </si>
  <si>
    <t>Подпрограмма «Развитие мер социальной поддержки отдельных категорий граждан МО Кисельнинское СП»</t>
  </si>
  <si>
    <t>21 1 00 00000</t>
  </si>
  <si>
    <t>Основное мероприятие "Предоставление доплат к пенсии лицам государственных служащих субъектов РФ и муниципальных служащих"</t>
  </si>
  <si>
    <t>21 1 01 00000</t>
  </si>
  <si>
    <t>Доплаты к пенсиям государственных служащих субъектов РФ и муниципальных служащих</t>
  </si>
  <si>
    <t>21 1 01 00290</t>
  </si>
  <si>
    <t>Социальные выплаты гражданам, кроме публичных нормативных социальных выплат</t>
  </si>
  <si>
    <t>320</t>
  </si>
  <si>
    <t>Основное мероприятие. Предоставление мер социальной поддержки прочим категориям граждан»</t>
  </si>
  <si>
    <t>21 1 02 00000</t>
  </si>
  <si>
    <t>Ежегодные денежные выплаты и компенсационные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</si>
  <si>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21 1 02 00300</t>
  </si>
  <si>
    <t>Муниципальная программа «Обеспечение качественным жильем граждан на территории муниципального образования "Кисельнинское сельское поселение" Волховскогомуниципального района Ленинградской области</t>
  </si>
  <si>
    <t>16 0 00 00000</t>
  </si>
  <si>
    <t>Субсидии на предоставление социальных выплат молодым гражданам.</t>
  </si>
  <si>
    <t>ФИЗИЧЕСКАЯ КУЛЬТУРА И СПОРТ</t>
  </si>
  <si>
    <t>Физическая культура</t>
  </si>
  <si>
    <t>Подпрограмма « Приобщение жителей МО Кисельнинское СП к физической культуре»</t>
  </si>
  <si>
    <t>Основное мероприятие. Приобщение жителей МО Кисельнинское СП к физической культуре</t>
  </si>
  <si>
    <t>20 1 02 00000</t>
  </si>
  <si>
    <t>Приобщение жителей МО Кисельнинское СП к физической культуре</t>
  </si>
  <si>
    <t>20 1 02 00280</t>
  </si>
  <si>
    <t>Всего:</t>
  </si>
  <si>
    <t>Приложение № 2</t>
  </si>
  <si>
    <t>классификации</t>
  </si>
  <si>
    <t>1 00 00000 00 0000 000</t>
  </si>
  <si>
    <t>Налоговые и неналоговые доходы</t>
  </si>
  <si>
    <t>1 01 00000 00 0000 000</t>
  </si>
  <si>
    <t>НАЛОГ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</si>
  <si>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</si>
  <si>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</si>
  <si>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</si>
  <si>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</si>
  <si>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1 06 00000 00 0000 000</t>
  </si>
  <si>
    <t>НАЛОГИ НА ИМУЩЕСТВО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</si>
  <si>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</si>
  <si>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</si>
  <si>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</si>
  <si>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</si>
  <si>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</si>
  <si>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</si>
  <si>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1 11 00000 00 0000 000</t>
  </si>
  <si>
    <t>ДОХОДЫ ОТ ИСПОЛЬЗОВАНИЯ ИМУЩЕСТВА,НАХОДЯЩЕГОСЯ В ГОСУДАРСТВЕННОЙ И МУНИЦИПАЛЬНОЙ СОБСТВЕННОСТИ</t>
  </si>
  <si>
    <t>1 14 00000 00 0000 000</t>
  </si>
  <si>
    <t>Доходы от продажи материальных и нематериальных активов</t>
  </si>
  <si>
    <t>1 16 33050 10 0000 140</t>
  </si>
  <si>
    <t xml:space="preserve"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 </t>
  </si>
  <si>
    <t>1 17 00000 00 0000 000</t>
  </si>
  <si>
    <t>ПРОЧИЕ НЕНАЛОГОВЫЕ ДОХОДЫ</t>
  </si>
  <si>
    <t>2 02 00000 00 0000 000</t>
  </si>
  <si>
    <t xml:space="preserve">БЕЗВОЗМЕЗДНЫЕ ПОСТУПЛЕНИЯ </t>
  </si>
  <si>
    <t>2 02 35118 10 0000 150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</si>
  <si>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</si>
  <si>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2 02 30024 10 0000 151</t>
  </si>
  <si>
    <t>Субвенции бюджетам поселений на выполнение передаваемых полномочий субъектов Российской Федерации</t>
  </si>
  <si>
    <t>2 02 04999 10 0000 151</t>
  </si>
  <si>
    <t>Прочие межбюджетные трансферты, передаваемые бюджетам поселений</t>
  </si>
  <si>
    <t>2 02 02 999 10 0 000 151</t>
  </si>
  <si>
    <t>Прочие субсидии</t>
  </si>
  <si>
    <t>на обеспечение стимулирующих выплат работникам муниципальных учреждений культуры</t>
  </si>
  <si>
    <t>2 02 29999 10 0000 151</t>
  </si>
  <si>
    <t>дорог</t>
  </si>
  <si>
    <t>На обеспечение стимулирующих выплат работникам муниципальных учреждений культуры</t>
  </si>
  <si>
    <t>На реализацию мероприятий по борьбе с борщевиком Сосновского</t>
  </si>
  <si>
    <t>2 02 20216 10 0000 151</t>
  </si>
  <si>
    <t>Субидии бюджета сельких поселений на осуществление дорожной деятельности</t>
  </si>
  <si>
    <t>На капитальный ремонт и реонт автообильных дорог общего пользования местного значения</t>
  </si>
  <si>
    <t>ВСЕГО</t>
  </si>
  <si>
    <t>Прочая закупка товаров, работ и услуг для обеспечения государственных (муниципальных) нужд</t>
  </si>
  <si>
    <t>Ежегодные денежные выплаты лицам, удостоенным звания «Почетный гражданин Кисельнинского сельского поселения Волховского района Ленинградской области»</t>
  </si>
  <si>
    <t>14 4 00 00000</t>
  </si>
  <si>
    <t>14 4 01 00000</t>
  </si>
  <si>
    <t>14 4 01 00150</t>
  </si>
  <si>
    <t>Иные закупки товаров, работ и услуг для обеспечения государственных (муниципальных) нужд "МБ"</t>
  </si>
  <si>
    <t>Иные закупки товаров, работ и услуг для обеспечения государственных (муниципальных) нужд "ОБ"</t>
  </si>
  <si>
    <t>Основное мероприятие "Обрезка деревьев, кустарников и удаление сухостоя. Посадка деревьев и кустарников. Выкос травы. Ликвидация несанкционированных свалок бытового мусора"</t>
  </si>
  <si>
    <t>Обрезка деревьев, кустарников и удаление сухостоя. Посадка деревьев и кустарников. Выкос травы. Ликвидация несанкционированных свалок бытового мусора</t>
  </si>
  <si>
    <t>Основное мероприятие "Содержание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</si>
  <si>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Содержание  и  благоустройство детских площадок, ремонт элементов благоустройства, восстановление и ремонт малых архитектурных форм у зданий и жилых домов. Установка указателей номеров домов и наименований улиц Обустройство места массового отдыха населения (парка) в д.Кисельня"</t>
  </si>
  <si>
    <t>15 3 00 00000</t>
  </si>
  <si>
    <t>15 3 01 00360</t>
  </si>
  <si>
    <t>15 2 01 00200</t>
  </si>
  <si>
    <t>19 2 01 00310</t>
  </si>
  <si>
    <t>19 3 00 00000</t>
  </si>
  <si>
    <t>19 3 01 00000</t>
  </si>
  <si>
    <t>19 3 01 00280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</si>
  <si>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</si>
  <si>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Основное мероприятие.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</si>
  <si>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13 1 00 0000</t>
  </si>
  <si>
    <t>13 1 02 00000</t>
  </si>
  <si>
    <t>13 1 02 00060</t>
  </si>
  <si>
    <t>Основное мероприятие. Создание условий для реализации организация микультуры предоставляемых ими услуг.</t>
  </si>
  <si>
    <t>Подпрограмма «Обеспечение выплат стимулирующего характера работникам муниципальных учреждений культуры»</t>
  </si>
  <si>
    <t>20 2 01 S0360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</si>
  <si>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МБ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</si>
  <si>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МО "Кисельнинское СП" ОБ</t>
  </si>
  <si>
    <t>20 2 01 00000</t>
  </si>
  <si>
    <t xml:space="preserve">Основное мероприятие. Уничтожение борщевика Сосновского химическими методами (обработка           отрастающего борщевика арборицидами - один  раз или гербицидами -два раза)            
</t>
  </si>
  <si>
    <t xml:space="preserve">Основное мероприятие: Оценка эффективности проведенного комплекса мероприятий по уничтожению борщевика Сосновского
</t>
  </si>
  <si>
    <t>22 0 02 S4310</t>
  </si>
  <si>
    <t>Основное мероприятие "Обеспечение жильем молодых семей"</t>
  </si>
  <si>
    <t>Обеспечение жильем молодых семей</t>
  </si>
  <si>
    <t>Сумма, тыс. руб.</t>
  </si>
  <si>
    <t>Источник доходов</t>
  </si>
  <si>
    <t>2021 год</t>
  </si>
  <si>
    <t>2022 год</t>
  </si>
  <si>
    <t>Код бюджетной классификации</t>
  </si>
  <si>
    <t>2 02 30 024 10 0000 150</t>
  </si>
  <si>
    <t>Субвенции бюджетам сельских поселений на выполнение передаваемых полномочий субъектов Российской Федерации</t>
  </si>
  <si>
    <t>"Кисельнинское сельское поселение"</t>
  </si>
  <si>
    <t>Код</t>
  </si>
  <si>
    <t>РАСПРЕДЕЛЕНИЕ
бюджетных ассигнований по разделам и подразделам
классификации расходов бюджета муниципального образования "Кисельнинское сельское поселение" Волховского муниципального района Ленинградской области
на 2020 год и на плановый период 2021 и 2022 годов</t>
  </si>
  <si>
    <t xml:space="preserve">Уничтожение борщевика Сосновского химическими методами (обработка           отрастающего борщевика арборицидами - один  раз или гербицидами -два раза)  МБ          </t>
  </si>
  <si>
    <t>Оценка эффективности проведенного комплекса мероприятий по уничтожению борщевика Сосновского МБ</t>
  </si>
  <si>
    <t>Подпрограмма «Озеленение и окос территории МО Кисельнинское СП»</t>
  </si>
  <si>
    <t>Основное мероприятие "Окос территории МО Кисельнинское СП"</t>
  </si>
  <si>
    <t>19 3 02 00290</t>
  </si>
  <si>
    <t>19 3 02 00000</t>
  </si>
  <si>
    <t>22 0 02 00000</t>
  </si>
  <si>
    <t>Окос территории МО Кисельнинское СП</t>
  </si>
  <si>
    <t>Всего расходов:</t>
  </si>
  <si>
    <t>Условно утвержденные расходы</t>
  </si>
  <si>
    <t xml:space="preserve">Всего </t>
  </si>
  <si>
    <t>20 2 00 00000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</si>
  <si>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</si>
  <si>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68 9 0171340</t>
  </si>
  <si>
    <t>68 9 01 71340</t>
  </si>
  <si>
    <t>12 0 00 00000</t>
  </si>
  <si>
    <t>Рз ПР</t>
  </si>
  <si>
    <t>0113</t>
  </si>
  <si>
    <t>0412</t>
  </si>
  <si>
    <t xml:space="preserve">Муниципальная программа "Противодействие коррупции в муниципальном образовании «Кисельнинское сельское поселение» </t>
  </si>
  <si>
    <t>Защита населения и территории от чрезвычайных ситуаций природного и техногенного характера</t>
  </si>
  <si>
    <t>0310</t>
  </si>
  <si>
    <t>1 03 02000 01 0000 110</t>
  </si>
  <si>
    <t>Акцизы по подакцизным товарам (продукции), производим на  территории Рссийской Федерации</t>
  </si>
  <si>
    <t>Непрограмные расходы органов местного самоуправления МО Кисельнинское СП</t>
  </si>
  <si>
    <t xml:space="preserve">Непрограмные расходы </t>
  </si>
  <si>
    <t>13 1 01 0050</t>
  </si>
  <si>
    <t>Область +МБ</t>
  </si>
  <si>
    <t xml:space="preserve">Комплексное развитие сельских территорий в муниципальном образовании Кисельнинское сельское поселение Волховского муниципального района Ленинградской области </t>
  </si>
  <si>
    <t>918,4+125,2</t>
  </si>
  <si>
    <t xml:space="preserve">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
</t>
  </si>
  <si>
    <t>1 06 06000 00 0000 110</t>
  </si>
  <si>
    <t>Наименование ?</t>
  </si>
  <si>
    <t>144,5 МБ+ОБ</t>
  </si>
  <si>
    <t>14 5 00 00000</t>
  </si>
  <si>
    <t>14 5 01 00000</t>
  </si>
  <si>
    <t>14 5 01 00150</t>
  </si>
  <si>
    <t>13  0 00 00000</t>
  </si>
  <si>
    <t>13 0 01 00000</t>
  </si>
  <si>
    <t>13 0 01 00030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</si>
  <si>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-Капитальный ремонт автомобильной дороги по микрорайону Волховский д.Кисельня Волховского муниципального района Ленинградской области
</t>
  </si>
  <si>
    <t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</t>
  </si>
  <si>
    <t>-ремонт автомобильной дороги по д.Пурово;</t>
  </si>
  <si>
    <t>-Капитальный ремонт автомобильной дороги по микрорайону Волховский д.Кисельня Волховского муниципального района Ленинградской области</t>
  </si>
  <si>
    <t>Основное мероприятие " Строительство дороги"</t>
  </si>
  <si>
    <t>Основное мероприятие "Энергосбережение  и повышение энергетической эфективнсти на территории Волховского муниципальногорайона</t>
  </si>
  <si>
    <t>мероприятие " Замена Светильников "</t>
  </si>
  <si>
    <t>15 4 00 00000</t>
  </si>
  <si>
    <t>15 4 01 00100</t>
  </si>
  <si>
    <t>Устройство тротуара вдоль д. 10 по ул Цетральная д. КисельняВолховского муниципального района Ленинградской области</t>
  </si>
  <si>
    <t>Защита населения и территории от чрезвычайных ситуаций природного и техногенного харатера, пожарная безопасность</t>
  </si>
  <si>
    <t>2</t>
  </si>
  <si>
    <t>28 0 00 00000</t>
  </si>
  <si>
    <t>15 4 01 00000</t>
  </si>
  <si>
    <t>Приложение № 3</t>
  </si>
  <si>
    <t>Приложение №1</t>
  </si>
  <si>
    <t>решением Совета депутатов МО "Кисельнинское сельское поселение"</t>
  </si>
  <si>
    <t>Волховского муниципального района Ленинградской области</t>
  </si>
  <si>
    <t xml:space="preserve">ИСТОЧНИКИ
внутреннего финансирования дефицита
 бюджета муниципального образования "Кисельнинское сельское поселение" Волховского муниципального района Ленинградской области
на 2022 год и на плановый период 2023 и 2024 годов
</t>
  </si>
  <si>
    <t>2024 год</t>
  </si>
  <si>
    <t>Прогнозируемые поступления
налоговых, неналоговых доходов и безвозмездных поступлений
в бюджет муниципального образования "Кисельнинское сельское поселение" Волховского муниципального района Ленинградской области по кодам видов доходов
на 2022 год и на плановый период 2023 и 2024 годов</t>
  </si>
  <si>
    <t>на 2022 год и плановый период 2023 и 2024 годов</t>
  </si>
  <si>
    <t xml:space="preserve">2022 год </t>
  </si>
  <si>
    <t>1 05 00000 00 0000 000</t>
  </si>
  <si>
    <t>НАЛОГИ  НА СОВОКУПНЫЙ ДОХОД</t>
  </si>
  <si>
    <t>Единый селькохозяйственный налог</t>
  </si>
  <si>
    <t xml:space="preserve">Волховского муниципального района Ленинградской области </t>
  </si>
  <si>
    <t>08 0 00 00000</t>
  </si>
  <si>
    <t>68 9 01 00050</t>
  </si>
  <si>
    <t>Взыскания по решению суда,дело №А56-44312/2019 от 25.06.2019 г. ООО"УК Кисельнинский ЖКХ"</t>
  </si>
  <si>
    <t>09 0 00 00000</t>
  </si>
  <si>
    <t>На реализацию комплекса мероприятий по борьбе с борщевиком Сосновского на территориях муниципальных образований Ленинградской области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</si>
  <si>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области"</t>
  </si>
  <si>
    <t xml:space="preserve">Стимулирующие выплаты  бюджетным учреждениям </t>
  </si>
  <si>
    <t>310</t>
  </si>
  <si>
    <t>8,0</t>
  </si>
  <si>
    <t xml:space="preserve"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</t>
  </si>
  <si>
    <t>09 4 00 00000</t>
  </si>
  <si>
    <t>09 4 01 00000</t>
  </si>
  <si>
    <t>09 4  01 S4790</t>
  </si>
  <si>
    <t>Комплекс процессных мероприятий "«Создание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</t>
  </si>
  <si>
    <t>13 4 00 00000</t>
  </si>
  <si>
    <t>Комплекс процессных мероприятий "Обеспечение и поддержание в постоянной готовности системы пожарной безопасности."</t>
  </si>
  <si>
    <t>16 4 01 00000</t>
  </si>
  <si>
    <t>16 4 01 00220</t>
  </si>
  <si>
    <t>Комплекс процессных мероприятий  "Обеспечение жильем молодых семей"</t>
  </si>
  <si>
    <t>Поддержка работы официального сайта администрации МО Кисельнинское СП Волховского муниципального района www. кисельня.рф ) в сети Интернет</t>
  </si>
  <si>
    <t>68 9 00 00050</t>
  </si>
  <si>
    <t>68  9 0171340</t>
  </si>
  <si>
    <t>08 4 00 00000</t>
  </si>
  <si>
    <t>08 4 01 00000</t>
  </si>
  <si>
    <t>08 4 01 00400</t>
  </si>
  <si>
    <t>09 4 01 S4790</t>
  </si>
  <si>
    <t>11 4 00 00000</t>
  </si>
  <si>
    <t>11 4 01 00000</t>
  </si>
  <si>
    <t>11 4 01 00010</t>
  </si>
  <si>
    <t>11 4 01 00020</t>
  </si>
  <si>
    <t>Комплекс процессных мероприятий 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</si>
  <si>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12 4 01 00000</t>
  </si>
  <si>
    <t>12 4 01 00030</t>
  </si>
  <si>
    <t>Комплекс процессных мероприятий  "Обеспечение и поддержание в постоянной готовности системы пожарной безопасности."</t>
  </si>
  <si>
    <t>14 4 01 00090</t>
  </si>
  <si>
    <t>Комплекс процессных мероприятий  "Содержание автомобильных дорог и дворовых территорий муниципального образования Кисельнинское сельского поселения"</t>
  </si>
  <si>
    <t>15 4 01 00160</t>
  </si>
  <si>
    <t>Комплекес процессных мероприятий "Обеспечение жильем молодых семей"</t>
  </si>
  <si>
    <t>17 4 01 00210</t>
  </si>
  <si>
    <t>17 4 01 00000</t>
  </si>
  <si>
    <t>Комплекес процессных мероприятий "Мероприятия в области содержания мест захоронения"</t>
  </si>
  <si>
    <t>19 4 01 00240</t>
  </si>
  <si>
    <t>19 4 01 00000</t>
  </si>
  <si>
    <t>19 4 00 00000</t>
  </si>
  <si>
    <t>20 4 02 00000</t>
  </si>
  <si>
    <t>20 4 01 00270</t>
  </si>
  <si>
    <t>21 4 00 00000</t>
  </si>
  <si>
    <t>21 4  01 00000</t>
  </si>
  <si>
    <t>21 4 01 00290</t>
  </si>
  <si>
    <t>Комплекес процессных мероприятий. Предоставление мер социальной поддержки прочим категориям граждан»</t>
  </si>
  <si>
    <t>21 4 02 00000</t>
  </si>
  <si>
    <t>21 4 02 00300</t>
  </si>
  <si>
    <t>22 4 01 00000</t>
  </si>
  <si>
    <t>22 4 01 S4310</t>
  </si>
  <si>
    <t>23 4 01 00000</t>
  </si>
  <si>
    <t>23 4 01 S4770</t>
  </si>
  <si>
    <t>23 4 02 00000</t>
  </si>
  <si>
    <t>Комплекес процессных мероприятий. Участие в молодежных форумах и молодежных массовых мероприятиях</t>
  </si>
  <si>
    <t>23 4 01 00350</t>
  </si>
  <si>
    <t>28 4 01 00000</t>
  </si>
  <si>
    <t>28 4 01 S4660</t>
  </si>
  <si>
    <t>"Комплекс процессных мероприятий "Организация антикоррупционного образования и пропаганды, формирование нетерпимого отношения к коррупции (курсы повышения квалификации)"</t>
  </si>
  <si>
    <t>Комплекс процессных мероприятий. Развитие и поддержка малого и среднего предпринимательства на территории поселения</t>
  </si>
  <si>
    <t xml:space="preserve">Комплекс процессных мероприятий "Уничтожение борщевика Сосновского химическими методами"           
</t>
  </si>
  <si>
    <t>19 4 02 00000</t>
  </si>
  <si>
    <t>21 4 01 00000</t>
  </si>
  <si>
    <t>Комплекс процессных мероприятий  Предоставление мер социальной поддержки прочим категориям граждан»</t>
  </si>
  <si>
    <t>07 0 00 00000</t>
  </si>
  <si>
    <t xml:space="preserve">Комплекс процессных мероприятий </t>
  </si>
  <si>
    <t>07 4 00 00000</t>
  </si>
  <si>
    <t>07 4 01 00000</t>
  </si>
  <si>
    <t>07 4 01 00410</t>
  </si>
  <si>
    <t xml:space="preserve">Комплексы процессных мероприятий </t>
  </si>
  <si>
    <t>Комплеск процессных мероприятий: Укрепление межнациональных и межконфессиональных отношений и проведение профилактики межнациональных конфликтов .</t>
  </si>
  <si>
    <t>12 4 00 00000</t>
  </si>
  <si>
    <t>Коплексы процессных мероприятий</t>
  </si>
  <si>
    <t>16 4 00 00000</t>
  </si>
  <si>
    <t>17 4 00 00000</t>
  </si>
  <si>
    <t>22 4 00 00000</t>
  </si>
  <si>
    <t>28 4 00 00000</t>
  </si>
  <si>
    <t>Техническая инвентаризация, учет и проведение кадастровых работ земельных участков в муниципальном образовании " Кисельнинское сельское поселение"</t>
  </si>
  <si>
    <t>Муниципальная программа «Благоустройство территории муниципального образования Кисельнинское сельского поселения</t>
  </si>
  <si>
    <t>Муниципальная программа « Развитие культуры и физкультуры на территории муниципального образования Кисельнинское сельского поселения</t>
  </si>
  <si>
    <t>Непрограммные расходы органов местного самоуправления  на териториимуниципального образования Кисельнинское сельского поселения</t>
  </si>
  <si>
    <t>Непрограмные расходы органов местного самоуправления   на територии муниципального образования Кисельнинское сельского поселения</t>
  </si>
  <si>
    <t>Обеспечение деятельности старост сельских населенных пунктов, Общественных советов на территории муниципального образования Кисельнинское сельского поселения в рамках непрограмных расходов органов местного самоуправления</t>
  </si>
  <si>
    <t>Непрограммные расходы органов местного самоуправления  на т територии муниципального образования Кисельнинское сельского поселения</t>
  </si>
  <si>
    <r>
      <t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</t>
    </r>
    <r>
      <rPr>
        <b/>
        <sz val="11"/>
        <color theme="1"/>
        <rFont val="Times New Roman"/>
        <family val="1"/>
        <charset val="204"/>
      </rPr>
      <t xml:space="preserve"> «Кисельнинское сельское поселение» на 2022-2025 годы»</t>
    </r>
  </si>
  <si>
    <t>Комплекс процессных мероприятий</t>
  </si>
  <si>
    <t>Комплекс процессных мероприятий  "Реализация программ формирования современной городской среды"</t>
  </si>
  <si>
    <t xml:space="preserve">
Комплекс процессных мероприятий "Мероприятия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</si>
  <si>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Решения Совета депутатов Мо "Кисельнинское сельское поселение"</t>
  </si>
  <si>
    <t>Муниципальная программа «Обеспечение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</si>
  <si>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 xml:space="preserve">Муниципальная программа муниципального образования "Кисельнинского сельского поселения" Волховского муниципального района Ленинградской области" "Развитие и поддержка малого и среднего предпринимательства на территории муниципального образования Кисельнинское сельского поселения </t>
  </si>
  <si>
    <t>Непрограммные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</si>
  <si>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Непрограммные расходы органов местмуниципального образования «Кисельнинское сельское поселение» Волховского муниципального района Ленинградской областимуниципального образования «Кисельнинское сельское поселение» Волховского муниципального района Ленинградской области</t>
  </si>
  <si>
    <t>Обеспечение деятельности старост сельских населенных пунктов, Общественных советов на территории муниципального образования «Кисельнинское сельское поселение» Волховского муниципального района Ленинградской области в рамках непрограмных расходов органов местного самоуправления</t>
  </si>
  <si>
    <t>Комплекс процессных мероприятий"обследование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</si>
  <si>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</si>
  <si>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Непрограмные расходы органов местного самоуправления муниципального образования «Кисельнинское сельское поселение» Волховского муниципального района Ленинградской области</t>
  </si>
  <si>
    <t>Муниципальная программа "Обеспечение мер безопасности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</si>
  <si>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"Осуществление мероприятий органами местного самоуправления по обследованию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стоимости"</t>
  </si>
  <si>
    <t>Обследование технического состояния и инвентаризации земельных участков в муниципального образования «Кисельнинское сельское поселение» Волховского муниципального района Ленинградской области" в рамках подпрограммы "Обследование технического состояния зданий и сооружений в муниципального образования «Кисельнинское сельское поселение» Волховского муниципального района Ленинградской области" муниципальной программы  "Сбор, воспроизведение в документальном виде сведений об объектах недвижимости, инвентаризация и оценка их стоимости" муниципальной программы "Сбор, воспроизведение в документальном виде сведений об объектах недвижимости, инвентаризация и оценка их стоимости</t>
  </si>
  <si>
    <t>Муниципальная программа «Развитие и поддержка малого и среднего предпринимательства на территории муниципального образования «Кисельнинское сельское поселение» Волховского муниципального района Ленинградской области»</t>
  </si>
  <si>
    <r>
      <t>Муниципальная программа «Благоустройство территории</t>
    </r>
    <r>
      <rPr>
        <sz val="12"/>
        <rFont val="Times New Roman"/>
        <family val="1"/>
        <charset val="204"/>
      </rPr>
      <t xml:space="preserve"> </t>
    </r>
    <r>
      <rPr>
        <b/>
        <sz val="12"/>
        <rFont val="Times New Roman"/>
        <family val="1"/>
        <charset val="204"/>
      </rPr>
      <t>муниципального образования «Кисельнинское сельское поселение» Волховского муниципального района Ленинградской области</t>
    </r>
  </si>
  <si>
    <t>Муниципальная программа « Развитие культуры и физкультуры на территории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</si>
  <si>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</si>
  <si>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</si>
  <si>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</si>
  <si>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</si>
  <si>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мероприятий. Субсидии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</si>
  <si>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Стимулирующие выплаты  на обеспечение выплат стимулирующего характера работникам муниципальных учреждений культуры Ленинградской области в рамках непрограмных расходов муниципального образования «Кисельнинское сельское поселение» Волховского муниципального района Ленинградской области</t>
  </si>
  <si>
    <t>Комплекс процессных мероприятий . 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</si>
  <si>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Приобщение жителей муниципального образования «Кисельнинское сельское поселение» Волховского муниципального района Ленинградской области к физической культуре</t>
  </si>
  <si>
    <t>1 06 01000 00 0000 110</t>
  </si>
  <si>
    <t>1 05 03 000 01 0000 110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</si>
  <si>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</si>
  <si>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</si>
  <si>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</si>
  <si>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</si>
  <si>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</si>
  <si>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</si>
  <si>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1 17 05000 00 0000 180</t>
  </si>
  <si>
    <t>Прочие неналоговые доходы</t>
  </si>
  <si>
    <t>Прочие субсидии бюджетам сельских поселений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</si>
  <si>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</si>
  <si>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на реализацию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</si>
  <si>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на реализацию комплекса мероприятий по борьбе с борьщевиком Сосновского на территориях муниципальных образований</t>
  </si>
  <si>
    <t>на мероприятия по созданию мест (площадок) накопления твердых коммунальных отходов</t>
  </si>
  <si>
    <t>Приложение № 5</t>
  </si>
  <si>
    <t>Муниципальная программа 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</si>
  <si>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Комплекс процессных мероприятий "Создание и содержание мест (площадок) накопления твердых коммунальных отходов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</si>
  <si>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ВСЕГО ИСТОЧНИКОВ ФИНАНСИРОВАНИЯ</t>
  </si>
  <si>
    <t>Обеспечение и поддержание в постоянной готовности системы пожарной безопасности</t>
  </si>
  <si>
    <t>Комплекес процессных мероприятий Развитие и поддержка малого и среднего предпринимательства на территории поселения</t>
  </si>
  <si>
    <t>Иные закупки товаров, работ и услуг для государственных (муниципальных) нужд</t>
  </si>
  <si>
    <t>Создание условий для реализации организациями культуры предоставляемых ими услуг</t>
  </si>
  <si>
    <t>Комплекес процессных мероприятий Приобщение жителей муниципального образования "Кисельнинского сельского поселения" Волховского муниципального района Ленинградской области" к физической культуре</t>
  </si>
  <si>
    <t>Публичные нормативные социальные выплаты гражданам</t>
  </si>
  <si>
    <t xml:space="preserve">Комплекес процессных мероприятий Уничтожение борщевика Сосновского химическими методами. </t>
  </si>
  <si>
    <t>Исполнение судебных актов</t>
  </si>
  <si>
    <t>Налог на имущество физических лиц,взимаемый по ставкам, применяемым к объектам налогообложения, расположенным в границах поселений</t>
  </si>
  <si>
    <t>Земельный налог</t>
  </si>
  <si>
    <r>
      <t xml:space="preserve">Муниципальная программа «Укрепление межнациональных и межконфессиональных отношений и проведение профилактики межнациональных конфликтов в муниципальном образовании «Кисельнинское сельское поселение» </t>
    </r>
    <r>
      <rPr>
        <b/>
        <sz val="12"/>
        <color theme="1"/>
        <rFont val="Times New Roman"/>
        <family val="1"/>
        <charset val="204"/>
      </rPr>
      <t>Волховского муниципального района Ленинградской области на 2022-2025 годы»</t>
    </r>
  </si>
  <si>
    <t>Муниципальная программа "Сбор, воспроизведение в документальном виде сведений об объектах недвижимости, инвентаризация и оценка их стоимости на территории муниципального образования "Кисельнинское сельское поселение» Волховского муниципального района Ленинградской области"</t>
  </si>
  <si>
    <t>Муниципальная программа "Противодействие коррупции в муниципальном образовании «Кисельнинское сельское поселение» Волховского муниципальног района Ленинградской области</t>
  </si>
  <si>
    <t>Муниципальная программа "Обеспечение мер безопасности на на территории муниципального образования «Кисельнинское сельское поселение» Волховского муниципального района Ленинградской области"</t>
  </si>
  <si>
    <t>Обследование технического состояния зданий и сооружений в муниципальном образовании " Кисельнинское сельское поселение"</t>
  </si>
  <si>
    <t>На  мероприятия  по борьбе с борщевиком Сосновского на территориях муниципальных образований Ленинградской области</t>
  </si>
  <si>
    <t>Взносы на капитальный ремонт общего имущества многоквартирных домов "НО "Фонд капитального ремонта многоквартирных домов Ленинградской области"</t>
  </si>
  <si>
    <t>На содержания мест захоронения</t>
  </si>
  <si>
    <t>Комплекес процессных мероприятий "Обеспечение устойчивого функционирования и развития коммунальной и инженерной инфраструктуры и повышение энергоэффективности на территории муниципального образования "Кисельнинского сельского поселения" Волховского муниципального района Ленинградской области"</t>
  </si>
  <si>
    <t>Мероприятия в области коммунального хозяйства</t>
  </si>
  <si>
    <t>Комплекес процессных мероприятий "Содержание  и  благоустройство территории и  места массового отдыха населения (парка) в д.Кисельня"</t>
  </si>
  <si>
    <t>19 4 02 00310</t>
  </si>
  <si>
    <t>19 4 0200310</t>
  </si>
  <si>
    <t xml:space="preserve">Комплекес процессных мероприятий "Предоставление  муниципальным учреждениям субсидии в рамках муниципального задания" </t>
  </si>
  <si>
    <t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t>
  </si>
  <si>
    <t>23 4 02 00320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</si>
  <si>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) в сети Интернет ,Осуществление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деятель-ности </t>
  </si>
  <si>
    <t>Иные закупки товаров,работ и услуг для обеспечения государственных (муниципальных)нужд</t>
  </si>
  <si>
    <t>Содержание  и  благоустройство территории и  места массового отдыха населения (парка) в д.Кисельня"</t>
  </si>
  <si>
    <t>20 4 02 00180</t>
  </si>
  <si>
    <t>Доплаты к пенсиям  муниципальных служащих</t>
  </si>
  <si>
    <t>Комплекес процессных мероприятий"Предоставление доплат к пенсии муниципальны служащим"</t>
  </si>
  <si>
    <t>Комплекс процессных мероприятий  "Предоставление доплат к пенсии муниципальным служащим"</t>
  </si>
  <si>
    <t>Комплекс процессных мероприятий"Поддержка деятельности молодежных общественных организаций, объединений, инициатив и развитию добровольческого (волонтерского) движения, содействию трудовой адаптации и занятости молодежи</t>
  </si>
  <si>
    <t>На реализацию мероприятий по противодействию нелегальной миграции и экстремизму, профилактики проявлений ксенофобии, национальной и расовой нетерпимости</t>
  </si>
  <si>
    <t>На  реализацию мероприятия  по организации подготовки проектов, изготовлению, приобретению буклетов, плакатов, памяток, стендов и рекомендаций для учреждений и организаций, расположенных на территории муниципального образования, по антитеррористической тематике</t>
  </si>
  <si>
    <t>На реализацию мероприятий по созданию мест площадок под контейнеры</t>
  </si>
  <si>
    <t>11 4 02 00000</t>
  </si>
  <si>
    <t>11 4 02 00020</t>
  </si>
  <si>
    <t>расходы на организацию антикоррупционного образования и пропаганды, формирование нетерпимого отношения к коррупции</t>
  </si>
  <si>
    <t>Реализация мероприятий по физической культуре</t>
  </si>
  <si>
    <t xml:space="preserve">Комплекес процессных мероприятий. На обеспечение выплат стимулирующего характера работникам муниципальных учреждений культуры Ленинградской области </t>
  </si>
  <si>
    <t>20 4 03 00000</t>
  </si>
  <si>
    <t>20 4 03  S0360</t>
  </si>
  <si>
    <t>20 4 03 S0360</t>
  </si>
  <si>
    <t>23 4 03 00000</t>
  </si>
  <si>
    <t xml:space="preserve">Физическая культура </t>
  </si>
  <si>
    <t>решенинием  Совета депутатов МО "Кисельнинское сельское поселение"</t>
  </si>
  <si>
    <t>Доплаты к пенсиям  муниципальным служащим</t>
  </si>
  <si>
    <t>Комплекс процессных мероприятий. Предоставление муниципальным учреждениям  субсидии  в рамках муниципального задания</t>
  </si>
  <si>
    <t>13 4 01 00000</t>
  </si>
  <si>
    <t>13 4 01 00060</t>
  </si>
  <si>
    <t>23 4 03 00350</t>
  </si>
  <si>
    <t>Федеральная программ входящая в состав национальных проектов</t>
  </si>
  <si>
    <r>
      <t>Комплекс</t>
    </r>
    <r>
      <rPr>
        <sz val="12"/>
        <rFont val="Times New Roman"/>
        <family val="1"/>
        <charset val="204"/>
      </rPr>
      <t xml:space="preserve"> процессных мероприятий " Профилактика терроризма.экстремизма и сепаратизма,протеводействия идеологии указанных  явлений , и обеспечение антитеррористической защищенности  на подведомственных учреждениях( объектах ) на территориимуниципального образования " Кисельнинское сельское поселение"</t>
    </r>
  </si>
  <si>
    <t>РАСПРЕДЕЛЕНИЕ
бюджетных ассигнований по целевым статьям
(муниципальным программам и непрограммным направлениям деятельности),
группам и подгруппам видов расходов классификации расходов бюджетов,
а также по разделам и подразделам классификации расходов бюджетов на 2022 год и плановый                                                                              период 2023-2024 гг.</t>
  </si>
  <si>
    <t>Комплеск процессных мероприятий "Укрепление межнациональных и межконфессиональных отношений и проведение профилактики межнациональных конфликтов"</t>
  </si>
  <si>
    <t>Муниципальная программа "Профилактика терроризма, экстремизма и сепаратизма, протеводействия идеологии указанных явлений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 Волховского муниципального района Ленинградской области"</t>
  </si>
  <si>
    <t>Комплекс процессных мероприятий "Профилактика терроризма, экстремизма и сепаратизма, протеводействия идеологии указанных  явлений, и обеспечение антитеррористической защищенности  на подведомственных учреждениях (объектах) на территории муниципального образования "Кисельнинское сельское поселение"</t>
  </si>
  <si>
    <t>Комплекс процессных мероприятий "Обследование технического состояния зданий и сооружений в муниципальном образовании "Кисельнинское сельское поселение" Волховского муниципального района Ленинградской области</t>
  </si>
  <si>
    <t>Комплекс процессных мероприятий  "Техническая инвентаризация, учет и проведение кадастровых работ земельных участков в муниципальном образовании "Кисельнинское сельское поселение"</t>
  </si>
  <si>
    <t>Муниципальная программа «Социальная поддержка отдельных категорий граждан на территории муниципального образования "Кисельнинского сельского поселения" Волховского муниципального района Ленинградской области»</t>
  </si>
  <si>
    <t xml:space="preserve">Комплекес процессных мероприятий Поддержка работы официального сайта администрации муниципального образования "Кисельнинского сельского поселения" Волховского муниципального района Ленинградской области" Волховского муниципального района www. кисельня.рф  в сети Интернет, Осуществление взаимодействия с местными СМИ, выступления в печатных и электронных СМИ с целью  размещения информации о социально-экономическом развитии района, деятельности </t>
  </si>
  <si>
    <t>Муниципальная программа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</si>
  <si>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Комплекес процессных мероприятий направленные содействие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</t>
  </si>
  <si>
    <t>Взыскания по решению суда,дело №А56-44312/2019 от 25.06.2019 г. ООО "УК Кисельнинский ЖКХ"</t>
  </si>
  <si>
    <t>27 4 00 00000</t>
  </si>
  <si>
    <t>27 4 F2 00000</t>
  </si>
  <si>
    <t>27 4 F2 55550</t>
  </si>
  <si>
    <t>Расходы на  выплаты стимулирующего характера работникам муниципальных учреждений культуры Ленинградской области муниципального образования "Кисельнинского сельского поселения" Волховского муниципального района Ленинградской области"</t>
  </si>
  <si>
    <t>27 1 F2 00000</t>
  </si>
  <si>
    <t>27 1 F2 55550</t>
  </si>
  <si>
    <t xml:space="preserve">Комплекес процессных мероприятий "Реализация проектов местных инициатив граждан"
</t>
  </si>
  <si>
    <t>На реализацию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</si>
  <si>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23 4 00 00000</t>
  </si>
  <si>
    <t>23  4 00 00000</t>
  </si>
  <si>
    <t>Комплексы процессных мероприятий</t>
  </si>
  <si>
    <t xml:space="preserve"> Комплекс процессных мероприятий "Реализация проектов местных инициатив граждан"
</t>
  </si>
  <si>
    <t xml:space="preserve">Муниципальная программа" О содействии участию
населения в осуществлении местного самоуправления в иных формах на территории административного центра деревни Кисельня муниципального образования «Кисельнинское сельское поселение» Волховского муниципального района Ленинградской области"
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</si>
  <si>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</si>
  <si>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по судебным искам</t>
  </si>
  <si>
    <t>68 9 01 00380</t>
  </si>
  <si>
    <t>68  9 1 00380</t>
  </si>
  <si>
    <t>23 4 03 000000</t>
  </si>
  <si>
    <t>23 4 03 60270</t>
  </si>
  <si>
    <t>На реализацию комплекса мер по пропаганде семейных ценностей и поддержке молодых семей</t>
  </si>
  <si>
    <t>На реализацию мероприятий по обеспечению устойчивого функционирования объектов теплоснабжения на территории Волховского района</t>
  </si>
  <si>
    <t>68 9 01 60500</t>
  </si>
  <si>
    <t>000 01 05 00  00 00 0000 000</t>
  </si>
  <si>
    <t>Изменение остатков средств на счетах по учету средств бюджетов</t>
  </si>
  <si>
    <t xml:space="preserve">Иные бюджетные ассигнования </t>
  </si>
  <si>
    <t>Прочие мероприятия по дорожному хозяйству поселения</t>
  </si>
  <si>
    <t>на реализацию мероприятий  по обеспечению устойчивого функционирования объектов теплоснабжения на територии Ленинградской области (конкурсные)</t>
  </si>
  <si>
    <t>Комплекс процесных мероприятий "На реализацию мероприятий по обеспечению устойчивого функционирования объектов теплоснабжения"</t>
  </si>
  <si>
    <t>15 4  01 00000</t>
  </si>
  <si>
    <t>На реализацию мероприятий по обеспечению устойчивого функционирования объектов теплоснабжения"</t>
  </si>
  <si>
    <t>15 4 01 S0160</t>
  </si>
  <si>
    <t xml:space="preserve">Прочие межбюджетные трансферты, передаваемые бюджетам поселений </t>
  </si>
  <si>
    <t>68 9 01 60660</t>
  </si>
  <si>
    <t xml:space="preserve">Мероприятия для ликвидации   последствиц  обильного снегопада и снятию социльной напряженности </t>
  </si>
  <si>
    <t>Комплекс процессных мероприятий  "на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</si>
  <si>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</t>
  </si>
  <si>
    <t>14 4 01 S4200</t>
  </si>
  <si>
    <t>Комплекс процессных мероприятий " 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</si>
  <si>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на капитальный ремонт и ремонт автомобильных дорог общего пользования местного значения, имеющих приоритетный социально значимый характер муниципального образования Кисельнинское сельского поселения"</t>
  </si>
  <si>
    <t>комфортная среда</t>
  </si>
  <si>
    <t xml:space="preserve">ремонт котельни район </t>
  </si>
  <si>
    <t xml:space="preserve">ремонт кровли котельной  область </t>
  </si>
  <si>
    <t xml:space="preserve">уборка снега район </t>
  </si>
  <si>
    <t>молодежная политика 2024</t>
  </si>
  <si>
    <t xml:space="preserve">Субсидии на реализацию мероприятий по благоустройству дворовых территорий </t>
  </si>
  <si>
    <t>Субсидии на капитальный ремонт и ремонт автомобильных дорог общего пользования местного значения , имеющтх приотритетный  социально-значимый характер</t>
  </si>
  <si>
    <t>ремонт автомобильной дороги пурово, селиверстово</t>
  </si>
  <si>
    <t>2 02 20216 10 0000 150</t>
  </si>
  <si>
    <t>27 8 00 00000</t>
  </si>
  <si>
    <t>27 8 01 00000</t>
  </si>
  <si>
    <t>27 8 01 S4750</t>
  </si>
  <si>
    <t xml:space="preserve">Строительство автомобильных дорог общего пользования с твердым покрытием, ведущих от сети автомобильных дорог общего пользования к общественно значимым объектам населенных пунктов, расположенных на сельских территориях, объектам производства и переработки продукции
-ремонт автомобильной дороги по д.Пурово;
</t>
  </si>
  <si>
    <t>Предупреждение и ликвидация чрезвычайных ситуаций природного и техногенного характера"(на подготовку и выполнение тушения лесных и торфяных пожаров)</t>
  </si>
  <si>
    <t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t>
  </si>
  <si>
    <t>Основное мероприятие "Развитие транспортоной ифраструктуры и благоустройство сельских территорий"</t>
  </si>
  <si>
    <t>Благоустройство детской площадки у домов № 7,8,9,11,12 по ул. Центральная, д. Кисельня</t>
  </si>
  <si>
    <t>06 8 00 00000</t>
  </si>
  <si>
    <t>06 8 01 00000</t>
  </si>
  <si>
    <t>06 8 01 S5670</t>
  </si>
  <si>
    <t>06 0 00 00000</t>
  </si>
  <si>
    <t>68 0  00 00000</t>
  </si>
  <si>
    <t>68 9 01 00370</t>
  </si>
  <si>
    <t>Проведение ремонта муниципальных квартир в многоквартирных домах на территории  МО Кисельнинское СП Волховского муниципального района Ленинградской области»</t>
  </si>
  <si>
    <t xml:space="preserve">Прочие мероприятия по жилищому хозяйству </t>
  </si>
  <si>
    <t>Утверждено</t>
  </si>
  <si>
    <t>ВЕДОМСТВЕННАЯ СТРУКТУРА
расходов бюджета муниципального образования "Кисельнинское сельское поселение" Волховского муниципального района
на 2022 год и на плановый период 2023 и 2024 годов</t>
  </si>
  <si>
    <t>Проект</t>
  </si>
  <si>
    <t>13 4 01 60110</t>
  </si>
  <si>
    <t xml:space="preserve">На реализацию комплекса мероприятий по созданию мест площадок под контейнеры </t>
  </si>
  <si>
    <t xml:space="preserve">от         № </t>
  </si>
  <si>
    <t>от       №</t>
  </si>
  <si>
    <t>от     №</t>
  </si>
  <si>
    <t>от          №</t>
  </si>
  <si>
    <t>68 9 01 60530</t>
  </si>
  <si>
    <t>68 9 01 60600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</si>
</sst>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.0"/>
    <numFmt numFmtId="166" formatCode="?"/>
    <numFmt numFmtId="167" formatCode="#,##0.00&quot;р.&quot;"/>
    <numFmt numFmtId="168" formatCode="_-* #,##0.00_р_._-;\-* #,##0.00_р_._-;_-* &quot;-&quot;??_р_._-;_-@_-"/>
  </numFmts>
  <fonts count="7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6"/>
      <name val="Arial Cyr"/>
      <family val="2"/>
      <charset val="204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sz val="11"/>
      <name val="Arial Cyr"/>
      <family val="2"/>
      <charset val="204"/>
    </font>
    <font>
      <sz val="10"/>
      <color indexed="8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color indexed="8"/>
      <name val="Arial Cyr"/>
      <family val="2"/>
      <charset val="204"/>
    </font>
    <font>
      <sz val="11"/>
      <color indexed="8"/>
      <name val="Arial Cyr"/>
      <family val="2"/>
      <charset val="204"/>
    </font>
    <font>
      <sz val="12"/>
      <name val="Arial Cyr"/>
      <family val="2"/>
      <charset val="204"/>
    </font>
    <font>
      <sz val="12"/>
      <color indexed="8"/>
      <name val="Arial Cyr"/>
      <family val="2"/>
      <charset val="204"/>
    </font>
    <font>
      <b/>
      <sz val="11"/>
      <name val="Arial Cyr"/>
      <charset val="204"/>
    </font>
    <font>
      <b/>
      <sz val="11"/>
      <color indexed="8"/>
      <name val="Arial Cyr"/>
      <charset val="204"/>
    </font>
    <font>
      <sz val="12"/>
      <name val="Times New Roman"/>
      <family val="1"/>
      <charset val="204"/>
    </font>
    <font>
      <sz val="9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 Cyr"/>
      <family val="2"/>
      <charset val="204"/>
    </font>
    <font>
      <b/>
      <i/>
      <sz val="12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b/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3"/>
      <name val="Arial Cyr"/>
      <family val="2"/>
      <charset val="204"/>
    </font>
    <font>
      <b/>
      <sz val="12"/>
      <name val="Arial Cyr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1"/>
      <name val="Arial Cyr"/>
      <charset val="204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  <charset val="204"/>
    </font>
    <font>
      <b/>
      <sz val="11"/>
      <color indexed="8"/>
      <name val="Arial Cyr"/>
      <family val="2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Calibri"/>
      <family val="2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b/>
      <sz val="16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trike/>
      <sz val="12"/>
      <color rgb="FFFF0000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Arial Cyr"/>
      <charset val="204"/>
    </font>
    <font>
      <b/>
      <sz val="14"/>
      <color theme="1"/>
      <name val="Times New Roman"/>
      <family val="1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3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4">
    <xf numFmtId="0" fontId="0" fillId="0" borderId="0"/>
    <xf numFmtId="0" fontId="22" fillId="0" borderId="0"/>
    <xf numFmtId="0" fontId="26" fillId="0" borderId="0"/>
    <xf numFmtId="0" fontId="69" fillId="0" borderId="0"/>
    <xf numFmtId="0" fontId="69" fillId="0" borderId="0"/>
    <xf numFmtId="0" fontId="69" fillId="0" borderId="0"/>
    <xf numFmtId="0" fontId="26" fillId="0" borderId="0"/>
    <xf numFmtId="0" fontId="70" fillId="0" borderId="0"/>
    <xf numFmtId="0" fontId="26" fillId="0" borderId="0"/>
    <xf numFmtId="168" fontId="69" fillId="0" borderId="0" applyFont="0" applyFill="0" applyBorder="0" applyAlignment="0" applyProtection="0"/>
    <xf numFmtId="168" fontId="2" fillId="0" borderId="0" applyFont="0" applyFill="0" applyBorder="0" applyAlignment="0" applyProtection="0"/>
    <xf numFmtId="168" fontId="70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</cellStyleXfs>
  <cellXfs count="616">
    <xf numFmtId="0" fontId="0" fillId="0" borderId="0" xfId="0"/>
    <xf numFmtId="0" fontId="28" fillId="0" borderId="0" xfId="0" applyFont="1"/>
    <xf numFmtId="0" fontId="30" fillId="0" borderId="0" xfId="0" applyFont="1"/>
    <xf numFmtId="0" fontId="24" fillId="0" borderId="0" xfId="0" applyFont="1"/>
    <xf numFmtId="0" fontId="6" fillId="0" borderId="0" xfId="0" applyFont="1" applyFill="1" applyBorder="1"/>
    <xf numFmtId="0" fontId="22" fillId="0" borderId="0" xfId="0" applyFont="1" applyFill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/>
    <xf numFmtId="0" fontId="28" fillId="0" borderId="0" xfId="0" applyFont="1" applyFill="1" applyBorder="1"/>
    <xf numFmtId="164" fontId="17" fillId="0" borderId="0" xfId="0" applyNumberFormat="1" applyFont="1" applyFill="1" applyAlignment="1">
      <alignment horizontal="left" vertical="top"/>
    </xf>
    <xf numFmtId="164" fontId="1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 applyAlignment="1">
      <alignment horizontal="right" vertical="top"/>
    </xf>
    <xf numFmtId="164" fontId="17" fillId="0" borderId="0" xfId="0" applyNumberFormat="1" applyFont="1" applyFill="1"/>
    <xf numFmtId="164" fontId="25" fillId="0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left" vertical="top" wrapText="1"/>
    </xf>
    <xf numFmtId="164" fontId="17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center" vertical="top" wrapText="1"/>
    </xf>
    <xf numFmtId="164" fontId="25" fillId="0" borderId="5" xfId="0" applyNumberFormat="1" applyFont="1" applyFill="1" applyBorder="1" applyAlignment="1">
      <alignment horizontal="center" vertical="top"/>
    </xf>
    <xf numFmtId="164" fontId="25" fillId="0" borderId="0" xfId="0" applyNumberFormat="1" applyFont="1" applyFill="1"/>
    <xf numFmtId="164" fontId="23" fillId="0" borderId="5" xfId="0" applyNumberFormat="1" applyFont="1" applyFill="1" applyBorder="1" applyAlignment="1">
      <alignment horizontal="left" vertical="top" wrapText="1"/>
    </xf>
    <xf numFmtId="49" fontId="17" fillId="0" borderId="5" xfId="0" applyNumberFormat="1" applyFont="1" applyFill="1" applyBorder="1" applyAlignment="1">
      <alignment horizontal="center"/>
    </xf>
    <xf numFmtId="49" fontId="17" fillId="0" borderId="5" xfId="0" applyNumberFormat="1" applyFont="1" applyFill="1" applyBorder="1" applyAlignment="1">
      <alignment horizontal="center" vertical="top"/>
    </xf>
    <xf numFmtId="0" fontId="17" fillId="0" borderId="5" xfId="0" applyFont="1" applyFill="1" applyBorder="1" applyAlignment="1">
      <alignment horizontal="left" wrapText="1"/>
    </xf>
    <xf numFmtId="164" fontId="20" fillId="0" borderId="0" xfId="0" applyNumberFormat="1" applyFont="1" applyFill="1" applyBorder="1" applyAlignment="1">
      <alignment horizontal="center" vertical="top"/>
    </xf>
    <xf numFmtId="0" fontId="42" fillId="0" borderId="0" xfId="0" applyFont="1" applyFill="1"/>
    <xf numFmtId="0" fontId="42" fillId="0" borderId="13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/>
    </xf>
    <xf numFmtId="0" fontId="24" fillId="0" borderId="1" xfId="0" applyFont="1" applyFill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164" fontId="24" fillId="0" borderId="5" xfId="0" applyNumberFormat="1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vertical="top" wrapText="1"/>
    </xf>
    <xf numFmtId="0" fontId="42" fillId="0" borderId="15" xfId="0" applyFont="1" applyFill="1" applyBorder="1" applyAlignment="1">
      <alignment vertical="top" wrapText="1"/>
    </xf>
    <xf numFmtId="164" fontId="42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/>
    <xf numFmtId="0" fontId="42" fillId="0" borderId="0" xfId="0" applyFont="1" applyFill="1" applyBorder="1"/>
    <xf numFmtId="0" fontId="43" fillId="0" borderId="1" xfId="0" applyFont="1" applyFill="1" applyBorder="1" applyAlignment="1">
      <alignment vertical="top" wrapText="1"/>
    </xf>
    <xf numFmtId="0" fontId="25" fillId="0" borderId="15" xfId="0" applyFont="1" applyFill="1" applyBorder="1" applyAlignment="1">
      <alignment vertical="top" wrapText="1"/>
    </xf>
    <xf numFmtId="164" fontId="25" fillId="0" borderId="5" xfId="0" applyNumberFormat="1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vertical="top" wrapText="1"/>
    </xf>
    <xf numFmtId="164" fontId="42" fillId="0" borderId="0" xfId="0" applyNumberFormat="1" applyFont="1" applyFill="1" applyBorder="1" applyAlignment="1">
      <alignment horizontal="center" vertical="center"/>
    </xf>
    <xf numFmtId="0" fontId="42" fillId="2" borderId="0" xfId="0" applyFont="1" applyFill="1"/>
    <xf numFmtId="164" fontId="0" fillId="2" borderId="0" xfId="0" applyNumberFormat="1" applyFill="1"/>
    <xf numFmtId="164" fontId="0" fillId="2" borderId="0" xfId="0" applyNumberFormat="1" applyFont="1" applyFill="1" applyAlignment="1">
      <alignment horizontal="right"/>
    </xf>
    <xf numFmtId="164" fontId="5" fillId="2" borderId="0" xfId="0" applyNumberFormat="1" applyFont="1" applyFill="1" applyAlignment="1">
      <alignment horizontal="center"/>
    </xf>
    <xf numFmtId="164" fontId="6" fillId="2" borderId="5" xfId="0" applyNumberFormat="1" applyFont="1" applyFill="1" applyBorder="1" applyAlignment="1">
      <alignment horizontal="center"/>
    </xf>
    <xf numFmtId="164" fontId="0" fillId="2" borderId="5" xfId="0" applyNumberFormat="1" applyFill="1" applyBorder="1"/>
    <xf numFmtId="164" fontId="9" fillId="2" borderId="5" xfId="0" applyNumberFormat="1" applyFont="1" applyFill="1" applyBorder="1" applyAlignment="1">
      <alignment horizontal="center"/>
    </xf>
    <xf numFmtId="164" fontId="10" fillId="2" borderId="0" xfId="0" applyNumberFormat="1" applyFont="1" applyFill="1"/>
    <xf numFmtId="164" fontId="11" fillId="2" borderId="5" xfId="0" applyNumberFormat="1" applyFont="1" applyFill="1" applyBorder="1" applyAlignment="1">
      <alignment horizontal="center"/>
    </xf>
    <xf numFmtId="164" fontId="12" fillId="2" borderId="5" xfId="0" applyNumberFormat="1" applyFont="1" applyFill="1" applyBorder="1" applyAlignment="1">
      <alignment horizontal="center"/>
    </xf>
    <xf numFmtId="164" fontId="1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/>
    <xf numFmtId="164" fontId="15" fillId="2" borderId="5" xfId="0" applyNumberFormat="1" applyFont="1" applyFill="1" applyBorder="1" applyAlignment="1">
      <alignment horizontal="center"/>
    </xf>
    <xf numFmtId="164" fontId="16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/>
    <xf numFmtId="164" fontId="8" fillId="2" borderId="5" xfId="0" applyNumberFormat="1" applyFont="1" applyFill="1" applyBorder="1" applyAlignment="1">
      <alignment horizontal="center"/>
    </xf>
    <xf numFmtId="164" fontId="41" fillId="2" borderId="5" xfId="0" applyNumberFormat="1" applyFont="1" applyFill="1" applyBorder="1" applyAlignment="1">
      <alignment horizontal="center"/>
    </xf>
    <xf numFmtId="164" fontId="4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horizontal="left" wrapText="1"/>
    </xf>
    <xf numFmtId="164" fontId="38" fillId="2" borderId="5" xfId="0" applyNumberFormat="1" applyFont="1" applyFill="1" applyBorder="1" applyAlignment="1">
      <alignment horizontal="center"/>
    </xf>
    <xf numFmtId="164" fontId="6" fillId="2" borderId="5" xfId="0" applyNumberFormat="1" applyFont="1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164" fontId="8" fillId="2" borderId="5" xfId="0" applyNumberFormat="1" applyFont="1" applyFill="1" applyBorder="1" applyAlignment="1">
      <alignment wrapText="1"/>
    </xf>
    <xf numFmtId="164" fontId="6" fillId="2" borderId="5" xfId="0" applyNumberFormat="1" applyFont="1" applyFill="1" applyBorder="1" applyAlignment="1">
      <alignment wrapText="1"/>
    </xf>
    <xf numFmtId="164" fontId="13" fillId="2" borderId="5" xfId="0" applyNumberFormat="1" applyFont="1" applyFill="1" applyBorder="1" applyAlignment="1">
      <alignment wrapText="1"/>
    </xf>
    <xf numFmtId="164" fontId="6" fillId="2" borderId="5" xfId="0" applyNumberFormat="1" applyFont="1" applyFill="1" applyBorder="1"/>
    <xf numFmtId="164" fontId="8" fillId="2" borderId="5" xfId="0" applyNumberFormat="1" applyFont="1" applyFill="1" applyBorder="1" applyAlignment="1">
      <alignment horizontal="left"/>
    </xf>
    <xf numFmtId="164" fontId="6" fillId="2" borderId="5" xfId="0" applyNumberFormat="1" applyFont="1" applyFill="1" applyBorder="1" applyAlignment="1">
      <alignment horizontal="left"/>
    </xf>
    <xf numFmtId="164" fontId="39" fillId="2" borderId="5" xfId="0" applyNumberFormat="1" applyFont="1" applyFill="1" applyBorder="1" applyAlignment="1">
      <alignment horizontal="center"/>
    </xf>
    <xf numFmtId="164" fontId="40" fillId="2" borderId="5" xfId="0" applyNumberFormat="1" applyFont="1" applyFill="1" applyBorder="1" applyAlignment="1">
      <alignment horizontal="center" vertical="center" wrapText="1"/>
    </xf>
    <xf numFmtId="49" fontId="0" fillId="2" borderId="5" xfId="0" applyNumberFormat="1" applyFill="1" applyBorder="1" applyAlignment="1">
      <alignment horizontal="center"/>
    </xf>
    <xf numFmtId="49" fontId="37" fillId="2" borderId="5" xfId="0" applyNumberFormat="1" applyFont="1" applyFill="1" applyBorder="1" applyAlignment="1">
      <alignment horizontal="center"/>
    </xf>
    <xf numFmtId="49" fontId="37" fillId="2" borderId="5" xfId="0" applyNumberFormat="1" applyFont="1" applyFill="1" applyBorder="1" applyAlignment="1">
      <alignment horizontal="center" wrapText="1"/>
    </xf>
    <xf numFmtId="164" fontId="38" fillId="2" borderId="5" xfId="0" applyNumberFormat="1" applyFont="1" applyFill="1" applyBorder="1"/>
    <xf numFmtId="0" fontId="29" fillId="0" borderId="0" xfId="0" applyFont="1" applyFill="1"/>
    <xf numFmtId="0" fontId="0" fillId="0" borderId="0" xfId="0" applyFill="1"/>
    <xf numFmtId="0" fontId="35" fillId="0" borderId="0" xfId="0" applyFont="1" applyFill="1" applyBorder="1" applyAlignment="1">
      <alignment wrapText="1"/>
    </xf>
    <xf numFmtId="0" fontId="34" fillId="0" borderId="0" xfId="0" applyFont="1" applyFill="1" applyBorder="1" applyAlignment="1">
      <alignment vertical="center" wrapText="1"/>
    </xf>
    <xf numFmtId="0" fontId="34" fillId="0" borderId="0" xfId="0" applyFont="1" applyFill="1" applyBorder="1" applyAlignment="1">
      <alignment wrapText="1"/>
    </xf>
    <xf numFmtId="2" fontId="0" fillId="0" borderId="0" xfId="0" applyNumberFormat="1" applyFill="1"/>
    <xf numFmtId="49" fontId="21" fillId="4" borderId="5" xfId="0" applyNumberFormat="1" applyFont="1" applyFill="1" applyBorder="1" applyAlignment="1">
      <alignment horizontal="center" vertical="top" wrapText="1"/>
    </xf>
    <xf numFmtId="164" fontId="20" fillId="0" borderId="5" xfId="1" applyNumberFormat="1" applyFont="1" applyFill="1" applyBorder="1" applyAlignment="1">
      <alignment horizontal="center" vertical="top" wrapText="1"/>
    </xf>
    <xf numFmtId="164" fontId="21" fillId="4" borderId="5" xfId="1" applyNumberFormat="1" applyFont="1" applyFill="1" applyBorder="1" applyAlignment="1">
      <alignment horizontal="center" vertical="top"/>
    </xf>
    <xf numFmtId="164" fontId="21" fillId="4" borderId="5" xfId="1" applyNumberFormat="1" applyFont="1" applyFill="1" applyBorder="1" applyAlignment="1">
      <alignment horizontal="justify" vertical="center" wrapText="1"/>
    </xf>
    <xf numFmtId="164" fontId="21" fillId="4" borderId="5" xfId="1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left" wrapText="1"/>
    </xf>
    <xf numFmtId="164" fontId="21" fillId="4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/>
    </xf>
    <xf numFmtId="164" fontId="17" fillId="4" borderId="5" xfId="0" applyNumberFormat="1" applyFont="1" applyFill="1" applyBorder="1" applyAlignment="1">
      <alignment horizontal="center" vertical="top"/>
    </xf>
    <xf numFmtId="49" fontId="20" fillId="4" borderId="5" xfId="0" applyNumberFormat="1" applyFont="1" applyFill="1" applyBorder="1" applyAlignment="1">
      <alignment horizontal="center" vertical="top" wrapText="1"/>
    </xf>
    <xf numFmtId="49" fontId="21" fillId="4" borderId="5" xfId="1" applyNumberFormat="1" applyFont="1" applyFill="1" applyBorder="1" applyAlignment="1">
      <alignment horizontal="center" vertical="top" wrapText="1"/>
    </xf>
    <xf numFmtId="49" fontId="17" fillId="4" borderId="5" xfId="0" applyNumberFormat="1" applyFont="1" applyFill="1" applyBorder="1" applyAlignment="1">
      <alignment horizontal="center" vertical="top"/>
    </xf>
    <xf numFmtId="164" fontId="21" fillId="4" borderId="5" xfId="0" applyNumberFormat="1" applyFont="1" applyFill="1" applyBorder="1" applyAlignment="1">
      <alignment horizontal="center" vertical="top" wrapText="1"/>
    </xf>
    <xf numFmtId="0" fontId="17" fillId="4" borderId="5" xfId="0" applyFont="1" applyFill="1" applyBorder="1" applyAlignment="1">
      <alignment horizontal="left" wrapText="1"/>
    </xf>
    <xf numFmtId="164" fontId="20" fillId="4" borderId="5" xfId="1" applyNumberFormat="1" applyFont="1" applyFill="1" applyBorder="1" applyAlignment="1">
      <alignment horizontal="center" vertical="top" wrapText="1"/>
    </xf>
    <xf numFmtId="165" fontId="34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horizontal="left" wrapText="1"/>
    </xf>
    <xf numFmtId="164" fontId="20" fillId="5" borderId="5" xfId="0" applyNumberFormat="1" applyFont="1" applyFill="1" applyBorder="1" applyAlignment="1">
      <alignment horizontal="center" vertical="top" wrapText="1"/>
    </xf>
    <xf numFmtId="164" fontId="20" fillId="5" borderId="5" xfId="0" applyNumberFormat="1" applyFont="1" applyFill="1" applyBorder="1" applyAlignment="1">
      <alignment horizontal="center" vertical="top"/>
    </xf>
    <xf numFmtId="164" fontId="21" fillId="5" borderId="5" xfId="0" applyNumberFormat="1" applyFont="1" applyFill="1" applyBorder="1" applyAlignment="1">
      <alignment horizontal="center" vertical="top" wrapText="1"/>
    </xf>
    <xf numFmtId="164" fontId="21" fillId="5" borderId="5" xfId="0" applyNumberFormat="1" applyFont="1" applyFill="1" applyBorder="1" applyAlignment="1">
      <alignment horizontal="center" vertical="top"/>
    </xf>
    <xf numFmtId="164" fontId="20" fillId="4" borderId="5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wrapText="1"/>
    </xf>
    <xf numFmtId="164" fontId="20" fillId="4" borderId="5" xfId="1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 wrapText="1"/>
    </xf>
    <xf numFmtId="164" fontId="20" fillId="4" borderId="5" xfId="0" applyNumberFormat="1" applyFont="1" applyFill="1" applyBorder="1" applyAlignment="1">
      <alignment horizontal="center" vertical="center"/>
    </xf>
    <xf numFmtId="164" fontId="21" fillId="4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center" vertical="center"/>
    </xf>
    <xf numFmtId="164" fontId="25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wrapText="1"/>
    </xf>
    <xf numFmtId="164" fontId="21" fillId="4" borderId="5" xfId="0" applyNumberFormat="1" applyFont="1" applyFill="1" applyBorder="1" applyAlignment="1">
      <alignment horizontal="left" vertical="top" wrapText="1"/>
    </xf>
    <xf numFmtId="164" fontId="20" fillId="4" borderId="5" xfId="0" applyNumberFormat="1" applyFont="1" applyFill="1" applyBorder="1" applyAlignment="1">
      <alignment horizontal="left" vertical="top" wrapText="1"/>
    </xf>
    <xf numFmtId="49" fontId="25" fillId="4" borderId="5" xfId="0" applyNumberFormat="1" applyFont="1" applyFill="1" applyBorder="1" applyAlignment="1">
      <alignment horizontal="center" vertical="top"/>
    </xf>
    <xf numFmtId="164" fontId="25" fillId="4" borderId="5" xfId="0" applyNumberFormat="1" applyFont="1" applyFill="1" applyBorder="1" applyAlignment="1">
      <alignment horizontal="center" vertical="center"/>
    </xf>
    <xf numFmtId="49" fontId="20" fillId="4" borderId="5" xfId="0" applyNumberFormat="1" applyFont="1" applyFill="1" applyBorder="1" applyAlignment="1">
      <alignment horizontal="left" vertical="top" wrapText="1"/>
    </xf>
    <xf numFmtId="49" fontId="21" fillId="4" borderId="5" xfId="0" applyNumberFormat="1" applyFont="1" applyFill="1" applyBorder="1" applyAlignment="1">
      <alignment horizontal="left" vertical="top" wrapText="1"/>
    </xf>
    <xf numFmtId="164" fontId="17" fillId="3" borderId="5" xfId="0" applyNumberFormat="1" applyFont="1" applyFill="1" applyBorder="1" applyAlignment="1">
      <alignment horizontal="center" vertical="top"/>
    </xf>
    <xf numFmtId="164" fontId="21" fillId="3" borderId="5" xfId="1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vertical="center" wrapText="1"/>
    </xf>
    <xf numFmtId="164" fontId="17" fillId="4" borderId="5" xfId="0" applyNumberFormat="1" applyFont="1" applyFill="1" applyBorder="1" applyAlignment="1">
      <alignment horizontal="left" vertical="center" wrapText="1"/>
    </xf>
    <xf numFmtId="164" fontId="25" fillId="3" borderId="5" xfId="0" applyNumberFormat="1" applyFont="1" applyFill="1" applyBorder="1" applyAlignment="1">
      <alignment horizontal="center" vertical="top"/>
    </xf>
    <xf numFmtId="164" fontId="20" fillId="3" borderId="5" xfId="0" applyNumberFormat="1" applyFont="1" applyFill="1" applyBorder="1" applyAlignment="1">
      <alignment horizontal="center" vertical="top" wrapText="1"/>
    </xf>
    <xf numFmtId="0" fontId="34" fillId="3" borderId="5" xfId="0" applyFont="1" applyFill="1" applyBorder="1" applyAlignment="1">
      <alignment vertical="top"/>
    </xf>
    <xf numFmtId="49" fontId="17" fillId="3" borderId="5" xfId="0" applyNumberFormat="1" applyFont="1" applyFill="1" applyBorder="1" applyAlignment="1">
      <alignment horizontal="center" vertical="top"/>
    </xf>
    <xf numFmtId="164" fontId="17" fillId="5" borderId="5" xfId="0" applyNumberFormat="1" applyFont="1" applyFill="1" applyBorder="1" applyAlignment="1">
      <alignment horizontal="left" wrapText="1"/>
    </xf>
    <xf numFmtId="164" fontId="21" fillId="5" borderId="5" xfId="1" applyNumberFormat="1" applyFont="1" applyFill="1" applyBorder="1" applyAlignment="1">
      <alignment horizontal="center" vertical="top" wrapText="1"/>
    </xf>
    <xf numFmtId="49" fontId="17" fillId="5" borderId="5" xfId="0" applyNumberFormat="1" applyFont="1" applyFill="1" applyBorder="1" applyAlignment="1">
      <alignment horizontal="center" vertical="top"/>
    </xf>
    <xf numFmtId="164" fontId="25" fillId="5" borderId="5" xfId="0" applyNumberFormat="1" applyFont="1" applyFill="1" applyBorder="1" applyAlignment="1">
      <alignment horizontal="center" vertical="top"/>
    </xf>
    <xf numFmtId="164" fontId="17" fillId="5" borderId="5" xfId="0" applyNumberFormat="1" applyFont="1" applyFill="1" applyBorder="1" applyAlignment="1">
      <alignment horizontal="center" vertical="top"/>
    </xf>
    <xf numFmtId="164" fontId="17" fillId="4" borderId="0" xfId="0" applyNumberFormat="1" applyFont="1" applyFill="1"/>
    <xf numFmtId="164" fontId="20" fillId="6" borderId="5" xfId="0" applyNumberFormat="1" applyFont="1" applyFill="1" applyBorder="1" applyAlignment="1">
      <alignment horizontal="center" vertical="top"/>
    </xf>
    <xf numFmtId="164" fontId="25" fillId="5" borderId="5" xfId="0" applyNumberFormat="1" applyFont="1" applyFill="1" applyBorder="1" applyAlignment="1">
      <alignment horizontal="center" vertical="center"/>
    </xf>
    <xf numFmtId="164" fontId="20" fillId="6" borderId="5" xfId="0" applyNumberFormat="1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right" vertical="top"/>
    </xf>
    <xf numFmtId="164" fontId="25" fillId="4" borderId="5" xfId="0" applyNumberFormat="1" applyFont="1" applyFill="1" applyBorder="1" applyAlignment="1">
      <alignment horizontal="left" vertical="justify" wrapText="1"/>
    </xf>
    <xf numFmtId="0" fontId="25" fillId="4" borderId="5" xfId="0" applyFont="1" applyFill="1" applyBorder="1" applyAlignment="1">
      <alignment horizontal="left" wrapText="1"/>
    </xf>
    <xf numFmtId="165" fontId="20" fillId="4" borderId="5" xfId="0" applyNumberFormat="1" applyFont="1" applyFill="1" applyBorder="1" applyAlignment="1">
      <alignment horizontal="center" vertical="top"/>
    </xf>
    <xf numFmtId="164" fontId="17" fillId="4" borderId="5" xfId="0" applyNumberFormat="1" applyFont="1" applyFill="1" applyBorder="1" applyAlignment="1">
      <alignment horizontal="center"/>
    </xf>
    <xf numFmtId="164" fontId="25" fillId="4" borderId="5" xfId="0" applyNumberFormat="1" applyFont="1" applyFill="1" applyBorder="1" applyAlignment="1">
      <alignment horizontal="center"/>
    </xf>
    <xf numFmtId="0" fontId="35" fillId="4" borderId="5" xfId="0" applyFont="1" applyFill="1" applyBorder="1" applyAlignment="1">
      <alignment wrapText="1"/>
    </xf>
    <xf numFmtId="0" fontId="34" fillId="4" borderId="5" xfId="0" applyFont="1" applyFill="1" applyBorder="1" applyAlignment="1">
      <alignment vertical="top"/>
    </xf>
    <xf numFmtId="0" fontId="34" fillId="4" borderId="5" xfId="0" applyFont="1" applyFill="1" applyBorder="1" applyAlignment="1">
      <alignment wrapText="1"/>
    </xf>
    <xf numFmtId="49" fontId="21" fillId="0" borderId="5" xfId="0" applyNumberFormat="1" applyFont="1" applyFill="1" applyBorder="1" applyAlignment="1">
      <alignment horizontal="center" vertical="top"/>
    </xf>
    <xf numFmtId="164" fontId="20" fillId="4" borderId="5" xfId="1" applyNumberFormat="1" applyFont="1" applyFill="1" applyBorder="1" applyAlignment="1">
      <alignment horizontal="justify" vertical="center" wrapText="1"/>
    </xf>
    <xf numFmtId="164" fontId="20" fillId="4" borderId="5" xfId="1" applyNumberFormat="1" applyFont="1" applyFill="1" applyBorder="1" applyAlignment="1">
      <alignment horizontal="center" vertical="top"/>
    </xf>
    <xf numFmtId="2" fontId="27" fillId="4" borderId="5" xfId="0" applyNumberFormat="1" applyFont="1" applyFill="1" applyBorder="1" applyAlignment="1">
      <alignment horizontal="center" vertical="center"/>
    </xf>
    <xf numFmtId="164" fontId="17" fillId="4" borderId="5" xfId="0" applyNumberFormat="1" applyFont="1" applyFill="1" applyBorder="1" applyAlignment="1">
      <alignment horizontal="left" vertical="justify" wrapText="1"/>
    </xf>
    <xf numFmtId="164" fontId="24" fillId="4" borderId="5" xfId="0" applyNumberFormat="1" applyFont="1" applyFill="1" applyBorder="1" applyAlignment="1">
      <alignment horizontal="left" wrapText="1"/>
    </xf>
    <xf numFmtId="164" fontId="25" fillId="6" borderId="5" xfId="0" applyNumberFormat="1" applyFont="1" applyFill="1" applyBorder="1" applyAlignment="1">
      <alignment horizontal="left" wrapText="1"/>
    </xf>
    <xf numFmtId="164" fontId="20" fillId="6" borderId="5" xfId="1" applyNumberFormat="1" applyFont="1" applyFill="1" applyBorder="1" applyAlignment="1">
      <alignment horizontal="center" vertical="top" wrapText="1"/>
    </xf>
    <xf numFmtId="49" fontId="25" fillId="6" borderId="5" xfId="0" applyNumberFormat="1" applyFont="1" applyFill="1" applyBorder="1" applyAlignment="1">
      <alignment horizontal="center" vertical="top"/>
    </xf>
    <xf numFmtId="164" fontId="17" fillId="6" borderId="5" xfId="0" applyNumberFormat="1" applyFont="1" applyFill="1" applyBorder="1" applyAlignment="1">
      <alignment horizontal="left" wrapText="1"/>
    </xf>
    <xf numFmtId="164" fontId="21" fillId="6" borderId="5" xfId="1" applyNumberFormat="1" applyFont="1" applyFill="1" applyBorder="1" applyAlignment="1">
      <alignment horizontal="center" vertical="top" wrapText="1"/>
    </xf>
    <xf numFmtId="164" fontId="21" fillId="6" borderId="5" xfId="0" applyNumberFormat="1" applyFont="1" applyFill="1" applyBorder="1" applyAlignment="1">
      <alignment horizontal="center" vertical="top" wrapText="1"/>
    </xf>
    <xf numFmtId="49" fontId="17" fillId="6" borderId="5" xfId="0" applyNumberFormat="1" applyFont="1" applyFill="1" applyBorder="1" applyAlignment="1">
      <alignment horizontal="center" vertical="top"/>
    </xf>
    <xf numFmtId="164" fontId="21" fillId="6" borderId="5" xfId="0" applyNumberFormat="1" applyFont="1" applyFill="1" applyBorder="1" applyAlignment="1">
      <alignment horizontal="center" vertical="top"/>
    </xf>
    <xf numFmtId="0" fontId="34" fillId="4" borderId="5" xfId="0" applyFont="1" applyFill="1" applyBorder="1" applyAlignment="1">
      <alignment vertical="center" wrapText="1"/>
    </xf>
    <xf numFmtId="49" fontId="25" fillId="4" borderId="5" xfId="0" applyNumberFormat="1" applyFont="1" applyFill="1" applyBorder="1" applyAlignment="1">
      <alignment horizontal="center" vertical="center"/>
    </xf>
    <xf numFmtId="164" fontId="23" fillId="4" borderId="5" xfId="0" applyNumberFormat="1" applyFont="1" applyFill="1" applyBorder="1" applyAlignment="1">
      <alignment horizontal="left" vertical="top" wrapText="1"/>
    </xf>
    <xf numFmtId="164" fontId="21" fillId="4" borderId="5" xfId="0" applyNumberFormat="1" applyFont="1" applyFill="1" applyBorder="1" applyAlignment="1">
      <alignment horizontal="left" vertical="center" wrapText="1"/>
    </xf>
    <xf numFmtId="0" fontId="49" fillId="5" borderId="5" xfId="0" applyFont="1" applyFill="1" applyBorder="1" applyAlignment="1">
      <alignment wrapText="1"/>
    </xf>
    <xf numFmtId="164" fontId="20" fillId="5" borderId="5" xfId="1" applyNumberFormat="1" applyFont="1" applyFill="1" applyBorder="1" applyAlignment="1">
      <alignment horizontal="center" vertical="top" wrapText="1"/>
    </xf>
    <xf numFmtId="49" fontId="25" fillId="5" borderId="5" xfId="0" applyNumberFormat="1" applyFont="1" applyFill="1" applyBorder="1" applyAlignment="1">
      <alignment horizontal="center" vertical="top"/>
    </xf>
    <xf numFmtId="164" fontId="17" fillId="7" borderId="0" xfId="0" applyNumberFormat="1" applyFont="1" applyFill="1"/>
    <xf numFmtId="164" fontId="25" fillId="4" borderId="5" xfId="0" applyNumberFormat="1" applyFont="1" applyFill="1" applyBorder="1" applyAlignment="1">
      <alignment horizontal="center" vertical="top" wrapText="1"/>
    </xf>
    <xf numFmtId="164" fontId="17" fillId="4" borderId="5" xfId="0" applyNumberFormat="1" applyFont="1" applyFill="1" applyBorder="1" applyAlignment="1">
      <alignment horizontal="center" vertical="top" wrapText="1"/>
    </xf>
    <xf numFmtId="164" fontId="25" fillId="5" borderId="5" xfId="0" applyNumberFormat="1" applyFont="1" applyFill="1" applyBorder="1" applyAlignment="1">
      <alignment horizontal="left" wrapText="1"/>
    </xf>
    <xf numFmtId="164" fontId="20" fillId="5" borderId="7" xfId="0" applyNumberFormat="1" applyFont="1" applyFill="1" applyBorder="1" applyAlignment="1">
      <alignment horizontal="center" vertical="top" wrapText="1"/>
    </xf>
    <xf numFmtId="164" fontId="17" fillId="5" borderId="5" xfId="0" applyNumberFormat="1" applyFont="1" applyFill="1" applyBorder="1" applyAlignment="1">
      <alignment wrapText="1"/>
    </xf>
    <xf numFmtId="164" fontId="21" fillId="5" borderId="7" xfId="0" applyNumberFormat="1" applyFont="1" applyFill="1" applyBorder="1" applyAlignment="1">
      <alignment horizontal="center" vertical="top" wrapText="1"/>
    </xf>
    <xf numFmtId="2" fontId="43" fillId="4" borderId="5" xfId="0" applyNumberFormat="1" applyFont="1" applyFill="1" applyBorder="1" applyAlignment="1">
      <alignment horizontal="center" vertical="center"/>
    </xf>
    <xf numFmtId="2" fontId="27" fillId="0" borderId="9" xfId="0" applyNumberFormat="1" applyFont="1" applyFill="1" applyBorder="1" applyAlignment="1">
      <alignment horizontal="center" vertical="center"/>
    </xf>
    <xf numFmtId="164" fontId="17" fillId="3" borderId="5" xfId="0" applyNumberFormat="1" applyFont="1" applyFill="1" applyBorder="1" applyAlignment="1">
      <alignment horizontal="left" wrapText="1"/>
    </xf>
    <xf numFmtId="164" fontId="20" fillId="5" borderId="5" xfId="0" applyNumberFormat="1" applyFont="1" applyFill="1" applyBorder="1" applyAlignment="1">
      <alignment horizontal="left" vertical="top" wrapText="1"/>
    </xf>
    <xf numFmtId="164" fontId="25" fillId="5" borderId="5" xfId="0" applyNumberFormat="1" applyFont="1" applyFill="1" applyBorder="1" applyAlignment="1">
      <alignment wrapText="1"/>
    </xf>
    <xf numFmtId="164" fontId="20" fillId="5" borderId="5" xfId="0" applyNumberFormat="1" applyFont="1" applyFill="1" applyBorder="1" applyAlignment="1">
      <alignment horizontal="center" vertical="center"/>
    </xf>
    <xf numFmtId="0" fontId="35" fillId="4" borderId="5" xfId="0" applyFont="1" applyFill="1" applyBorder="1" applyAlignment="1">
      <alignment horizontal="center" vertical="top"/>
    </xf>
    <xf numFmtId="164" fontId="35" fillId="4" borderId="5" xfId="0" applyNumberFormat="1" applyFont="1" applyFill="1" applyBorder="1" applyAlignment="1">
      <alignment horizontal="left" vertical="center" wrapText="1"/>
    </xf>
    <xf numFmtId="164" fontId="17" fillId="4" borderId="5" xfId="0" applyNumberFormat="1" applyFont="1" applyFill="1" applyBorder="1" applyAlignment="1">
      <alignment horizontal="left" vertical="top"/>
    </xf>
    <xf numFmtId="164" fontId="23" fillId="4" borderId="5" xfId="1" applyNumberFormat="1" applyFont="1" applyFill="1" applyBorder="1" applyAlignment="1">
      <alignment horizontal="justify" vertical="center" wrapText="1"/>
    </xf>
    <xf numFmtId="0" fontId="50" fillId="5" borderId="5" xfId="0" applyFont="1" applyFill="1" applyBorder="1" applyAlignment="1">
      <alignment wrapText="1"/>
    </xf>
    <xf numFmtId="0" fontId="51" fillId="0" borderId="0" xfId="0" applyFont="1" applyAlignment="1">
      <alignment horizontal="center" vertical="center"/>
    </xf>
    <xf numFmtId="0" fontId="51" fillId="0" borderId="0" xfId="0" applyFont="1"/>
    <xf numFmtId="0" fontId="51" fillId="5" borderId="5" xfId="0" applyFont="1" applyFill="1" applyBorder="1" applyAlignment="1">
      <alignment wrapText="1"/>
    </xf>
    <xf numFmtId="165" fontId="0" fillId="0" borderId="0" xfId="0" applyNumberFormat="1" applyFill="1"/>
    <xf numFmtId="49" fontId="30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horizontal="center" vertical="center"/>
    </xf>
    <xf numFmtId="165" fontId="27" fillId="0" borderId="5" xfId="0" applyNumberFormat="1" applyFont="1" applyFill="1" applyBorder="1" applyAlignment="1">
      <alignment horizontal="center" vertical="center"/>
    </xf>
    <xf numFmtId="49" fontId="27" fillId="0" borderId="5" xfId="0" applyNumberFormat="1" applyFont="1" applyFill="1" applyBorder="1" applyAlignment="1">
      <alignment vertical="center"/>
    </xf>
    <xf numFmtId="49" fontId="25" fillId="0" borderId="5" xfId="0" applyNumberFormat="1" applyFont="1" applyFill="1" applyBorder="1" applyAlignment="1">
      <alignment horizontal="center" vertical="center"/>
    </xf>
    <xf numFmtId="49" fontId="43" fillId="0" borderId="5" xfId="0" applyNumberFormat="1" applyFont="1" applyFill="1" applyBorder="1" applyAlignment="1">
      <alignment horizontal="center" vertical="center"/>
    </xf>
    <xf numFmtId="165" fontId="43" fillId="0" borderId="5" xfId="0" applyNumberFormat="1" applyFont="1" applyFill="1" applyBorder="1" applyAlignment="1">
      <alignment horizontal="center" vertical="center"/>
    </xf>
    <xf numFmtId="165" fontId="31" fillId="0" borderId="5" xfId="0" applyNumberFormat="1" applyFont="1" applyFill="1" applyBorder="1" applyAlignment="1">
      <alignment horizontal="center"/>
    </xf>
    <xf numFmtId="164" fontId="20" fillId="0" borderId="0" xfId="0" applyNumberFormat="1" applyFont="1" applyFill="1" applyBorder="1" applyAlignment="1">
      <alignment horizontal="center" vertical="top" wrapText="1"/>
    </xf>
    <xf numFmtId="0" fontId="42" fillId="0" borderId="0" xfId="0" applyFont="1" applyFill="1" applyAlignment="1"/>
    <xf numFmtId="0" fontId="42" fillId="0" borderId="0" xfId="0" applyFont="1" applyFill="1" applyBorder="1" applyAlignment="1"/>
    <xf numFmtId="164" fontId="17" fillId="0" borderId="0" xfId="0" applyNumberFormat="1" applyFont="1" applyFill="1" applyBorder="1"/>
    <xf numFmtId="49" fontId="17" fillId="0" borderId="0" xfId="0" applyNumberFormat="1" applyFont="1" applyFill="1" applyAlignment="1">
      <alignment horizontal="center"/>
    </xf>
    <xf numFmtId="0" fontId="29" fillId="0" borderId="0" xfId="0" applyFont="1" applyFill="1" applyAlignment="1">
      <alignment horizontal="center"/>
    </xf>
    <xf numFmtId="0" fontId="30" fillId="0" borderId="0" xfId="0" applyFont="1" applyFill="1"/>
    <xf numFmtId="164" fontId="18" fillId="0" borderId="0" xfId="0" applyNumberFormat="1" applyFont="1" applyFill="1" applyBorder="1" applyAlignment="1">
      <alignment horizontal="right" vertical="top"/>
    </xf>
    <xf numFmtId="49" fontId="17" fillId="0" borderId="5" xfId="0" applyNumberFormat="1" applyFont="1" applyFill="1" applyBorder="1" applyAlignment="1">
      <alignment horizontal="center" vertical="center"/>
    </xf>
    <xf numFmtId="49" fontId="25" fillId="0" borderId="5" xfId="0" applyNumberFormat="1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center"/>
    </xf>
    <xf numFmtId="165" fontId="17" fillId="0" borderId="5" xfId="0" applyNumberFormat="1" applyFont="1" applyFill="1" applyBorder="1" applyAlignment="1">
      <alignment horizontal="center"/>
    </xf>
    <xf numFmtId="165" fontId="25" fillId="0" borderId="5" xfId="0" applyNumberFormat="1" applyFont="1" applyFill="1" applyBorder="1" applyAlignment="1">
      <alignment horizontal="center" vertical="center"/>
    </xf>
    <xf numFmtId="0" fontId="30" fillId="0" borderId="0" xfId="0" applyFont="1" applyFill="1" applyBorder="1"/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4" fillId="0" borderId="0" xfId="0" applyFont="1" applyFill="1" applyBorder="1"/>
    <xf numFmtId="0" fontId="28" fillId="0" borderId="2" xfId="0" applyFont="1" applyFill="1" applyBorder="1"/>
    <xf numFmtId="0" fontId="10" fillId="0" borderId="0" xfId="0" applyFont="1" applyFill="1" applyBorder="1" applyAlignment="1">
      <alignment horizontal="center"/>
    </xf>
    <xf numFmtId="0" fontId="32" fillId="0" borderId="0" xfId="0" applyFont="1" applyFill="1" applyBorder="1"/>
    <xf numFmtId="0" fontId="32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33" fillId="0" borderId="0" xfId="0" applyFont="1" applyFill="1" applyBorder="1"/>
    <xf numFmtId="0" fontId="33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/>
    <xf numFmtId="0" fontId="4" fillId="0" borderId="0" xfId="0" applyFont="1" applyFill="1" applyBorder="1"/>
    <xf numFmtId="2" fontId="4" fillId="0" borderId="0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0" fontId="42" fillId="0" borderId="3" xfId="0" applyFont="1" applyFill="1" applyBorder="1" applyAlignment="1">
      <alignment horizontal="center"/>
    </xf>
    <xf numFmtId="0" fontId="43" fillId="0" borderId="8" xfId="0" applyFont="1" applyFill="1" applyBorder="1"/>
    <xf numFmtId="0" fontId="25" fillId="0" borderId="17" xfId="0" applyFont="1" applyFill="1" applyBorder="1"/>
    <xf numFmtId="164" fontId="25" fillId="0" borderId="13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horizontal="center"/>
    </xf>
    <xf numFmtId="0" fontId="27" fillId="0" borderId="5" xfId="0" applyFont="1" applyFill="1" applyBorder="1" applyAlignment="1">
      <alignment vertical="top" wrapText="1"/>
    </xf>
    <xf numFmtId="49" fontId="30" fillId="0" borderId="5" xfId="0" applyNumberFormat="1" applyFont="1" applyFill="1" applyBorder="1" applyAlignment="1">
      <alignment horizontal="left" vertical="center" wrapText="1"/>
    </xf>
    <xf numFmtId="0" fontId="27" fillId="0" borderId="5" xfId="0" applyFont="1" applyFill="1" applyBorder="1" applyAlignment="1">
      <alignment horizontal="left" vertical="top" wrapText="1"/>
    </xf>
    <xf numFmtId="49" fontId="24" fillId="0" borderId="5" xfId="0" applyNumberFormat="1" applyFont="1" applyFill="1" applyBorder="1" applyAlignment="1">
      <alignment horizontal="left" vertical="center" wrapText="1"/>
    </xf>
    <xf numFmtId="164" fontId="45" fillId="0" borderId="5" xfId="0" applyNumberFormat="1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vertical="top" wrapText="1"/>
    </xf>
    <xf numFmtId="0" fontId="24" fillId="0" borderId="17" xfId="0" applyFont="1" applyFill="1" applyBorder="1" applyAlignment="1">
      <alignment vertical="top" wrapText="1"/>
    </xf>
    <xf numFmtId="164" fontId="24" fillId="0" borderId="13" xfId="0" applyNumberFormat="1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vertical="top" wrapText="1"/>
    </xf>
    <xf numFmtId="0" fontId="42" fillId="0" borderId="0" xfId="0" applyFont="1" applyFill="1" applyBorder="1" applyAlignment="1">
      <alignment vertical="top" wrapText="1"/>
    </xf>
    <xf numFmtId="4" fontId="17" fillId="0" borderId="5" xfId="0" applyNumberFormat="1" applyFont="1" applyFill="1" applyBorder="1" applyAlignment="1">
      <alignment horizontal="center" vertical="center"/>
    </xf>
    <xf numFmtId="0" fontId="42" fillId="0" borderId="5" xfId="0" applyFont="1" applyFill="1" applyBorder="1" applyAlignment="1">
      <alignment vertical="top" wrapText="1"/>
    </xf>
    <xf numFmtId="0" fontId="42" fillId="0" borderId="18" xfId="0" applyFont="1" applyFill="1" applyBorder="1" applyAlignment="1">
      <alignment vertical="top" wrapText="1"/>
    </xf>
    <xf numFmtId="0" fontId="42" fillId="0" borderId="12" xfId="0" applyFont="1" applyFill="1" applyBorder="1" applyAlignment="1">
      <alignment vertical="top" wrapText="1"/>
    </xf>
    <xf numFmtId="0" fontId="42" fillId="0" borderId="19" xfId="0" applyFont="1" applyFill="1" applyBorder="1" applyAlignment="1">
      <alignment vertical="top" wrapText="1"/>
    </xf>
    <xf numFmtId="164" fontId="47" fillId="0" borderId="5" xfId="0" applyNumberFormat="1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left" vertical="top" wrapText="1"/>
    </xf>
    <xf numFmtId="0" fontId="24" fillId="0" borderId="14" xfId="0" applyFont="1" applyFill="1" applyBorder="1" applyAlignment="1">
      <alignment horizontal="left" vertical="center" wrapText="1"/>
    </xf>
    <xf numFmtId="0" fontId="30" fillId="0" borderId="11" xfId="0" applyFont="1" applyFill="1" applyBorder="1" applyAlignment="1">
      <alignment horizontal="left" vertical="center" wrapText="1"/>
    </xf>
    <xf numFmtId="164" fontId="46" fillId="0" borderId="5" xfId="0" applyNumberFormat="1" applyFont="1" applyFill="1" applyBorder="1" applyAlignment="1">
      <alignment horizontal="center" vertical="center"/>
    </xf>
    <xf numFmtId="0" fontId="42" fillId="0" borderId="6" xfId="0" applyFont="1" applyFill="1" applyBorder="1" applyAlignment="1">
      <alignment vertical="top" wrapText="1"/>
    </xf>
    <xf numFmtId="0" fontId="30" fillId="0" borderId="0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vertical="top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vertical="top" wrapText="1"/>
    </xf>
    <xf numFmtId="0" fontId="30" fillId="0" borderId="14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vertical="top" wrapText="1"/>
    </xf>
    <xf numFmtId="0" fontId="24" fillId="0" borderId="5" xfId="0" applyFont="1" applyFill="1" applyBorder="1" applyAlignment="1">
      <alignment horizontal="left" vertical="center" wrapText="1"/>
    </xf>
    <xf numFmtId="0" fontId="30" fillId="0" borderId="5" xfId="0" applyFont="1" applyFill="1" applyBorder="1" applyAlignment="1">
      <alignment horizontal="left" vertical="center" wrapText="1"/>
    </xf>
    <xf numFmtId="0" fontId="45" fillId="0" borderId="11" xfId="0" applyFont="1" applyFill="1" applyBorder="1" applyAlignment="1">
      <alignment vertical="top" wrapText="1"/>
    </xf>
    <xf numFmtId="0" fontId="25" fillId="0" borderId="12" xfId="0" applyFont="1" applyFill="1" applyBorder="1" applyAlignment="1">
      <alignment vertical="top" wrapText="1"/>
    </xf>
    <xf numFmtId="0" fontId="25" fillId="0" borderId="5" xfId="0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/>
    </xf>
    <xf numFmtId="164" fontId="25" fillId="0" borderId="5" xfId="0" applyNumberFormat="1" applyFont="1" applyFill="1" applyBorder="1" applyAlignment="1">
      <alignment horizontal="center" wrapText="1"/>
    </xf>
    <xf numFmtId="0" fontId="20" fillId="0" borderId="5" xfId="0" applyFont="1" applyFill="1" applyBorder="1" applyAlignment="1">
      <alignment horizontal="center" vertical="top"/>
    </xf>
    <xf numFmtId="164" fontId="25" fillId="0" borderId="0" xfId="0" applyNumberFormat="1" applyFont="1" applyFill="1" applyAlignment="1">
      <alignment horizontal="center" vertical="top"/>
    </xf>
    <xf numFmtId="2" fontId="27" fillId="0" borderId="5" xfId="0" applyNumberFormat="1" applyFont="1" applyFill="1" applyBorder="1" applyAlignment="1">
      <alignment horizontal="center" vertical="center"/>
    </xf>
    <xf numFmtId="164" fontId="17" fillId="0" borderId="13" xfId="0" applyNumberFormat="1" applyFont="1" applyFill="1" applyBorder="1" applyAlignment="1">
      <alignment horizontal="center" vertical="top"/>
    </xf>
    <xf numFmtId="49" fontId="17" fillId="0" borderId="13" xfId="0" applyNumberFormat="1" applyFont="1" applyFill="1" applyBorder="1" applyAlignment="1">
      <alignment horizontal="center" vertical="top"/>
    </xf>
    <xf numFmtId="164" fontId="17" fillId="0" borderId="20" xfId="0" applyNumberFormat="1" applyFont="1" applyFill="1" applyBorder="1" applyAlignment="1">
      <alignment horizontal="center" vertical="top"/>
    </xf>
    <xf numFmtId="164" fontId="21" fillId="0" borderId="5" xfId="1" applyNumberFormat="1" applyFont="1" applyFill="1" applyBorder="1" applyAlignment="1">
      <alignment horizontal="center" vertical="top" wrapText="1"/>
    </xf>
    <xf numFmtId="165" fontId="20" fillId="0" borderId="5" xfId="0" applyNumberFormat="1" applyFont="1" applyFill="1" applyBorder="1" applyAlignment="1">
      <alignment horizontal="center" vertical="top"/>
    </xf>
    <xf numFmtId="165" fontId="21" fillId="0" borderId="5" xfId="0" applyNumberFormat="1" applyFont="1" applyFill="1" applyBorder="1" applyAlignment="1">
      <alignment horizontal="center" vertical="top"/>
    </xf>
    <xf numFmtId="0" fontId="21" fillId="0" borderId="5" xfId="0" applyNumberFormat="1" applyFont="1" applyFill="1" applyBorder="1" applyAlignment="1">
      <alignment horizontal="center" vertical="top" wrapText="1"/>
    </xf>
    <xf numFmtId="164" fontId="17" fillId="0" borderId="5" xfId="0" applyNumberFormat="1" applyFont="1" applyFill="1" applyBorder="1" applyAlignment="1">
      <alignment horizontal="center" vertical="top" wrapText="1"/>
    </xf>
    <xf numFmtId="164" fontId="31" fillId="0" borderId="5" xfId="0" applyNumberFormat="1" applyFont="1" applyFill="1" applyBorder="1" applyAlignment="1">
      <alignment horizontal="center" vertical="top"/>
    </xf>
    <xf numFmtId="49" fontId="45" fillId="0" borderId="5" xfId="0" applyNumberFormat="1" applyFont="1" applyFill="1" applyBorder="1" applyAlignment="1">
      <alignment horizontal="center" vertical="top" wrapText="1"/>
    </xf>
    <xf numFmtId="49" fontId="27" fillId="0" borderId="5" xfId="0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center" wrapText="1"/>
    </xf>
    <xf numFmtId="49" fontId="42" fillId="0" borderId="5" xfId="1" applyNumberFormat="1" applyFont="1" applyFill="1" applyBorder="1" applyAlignment="1">
      <alignment horizontal="center" vertical="top" wrapText="1"/>
    </xf>
    <xf numFmtId="49" fontId="42" fillId="0" borderId="5" xfId="0" applyNumberFormat="1" applyFont="1" applyFill="1" applyBorder="1" applyAlignment="1">
      <alignment horizontal="center" vertical="top" wrapText="1"/>
    </xf>
    <xf numFmtId="165" fontId="45" fillId="0" borderId="5" xfId="0" applyNumberFormat="1" applyFont="1" applyFill="1" applyBorder="1" applyAlignment="1">
      <alignment horizontal="center" vertical="top"/>
    </xf>
    <xf numFmtId="164" fontId="29" fillId="0" borderId="5" xfId="0" applyNumberFormat="1" applyFont="1" applyFill="1" applyBorder="1" applyAlignment="1">
      <alignment horizontal="center" vertical="top"/>
    </xf>
    <xf numFmtId="164" fontId="31" fillId="0" borderId="11" xfId="0" applyNumberFormat="1" applyFont="1" applyFill="1" applyBorder="1" applyAlignment="1">
      <alignment horizontal="center"/>
    </xf>
    <xf numFmtId="164" fontId="31" fillId="0" borderId="5" xfId="0" applyNumberFormat="1" applyFont="1" applyFill="1" applyBorder="1" applyAlignment="1">
      <alignment horizontal="center"/>
    </xf>
    <xf numFmtId="164" fontId="29" fillId="0" borderId="0" xfId="0" applyNumberFormat="1" applyFont="1" applyFill="1" applyAlignment="1">
      <alignment horizontal="center" vertical="top"/>
    </xf>
    <xf numFmtId="49" fontId="29" fillId="0" borderId="0" xfId="0" applyNumberFormat="1" applyFont="1" applyFill="1" applyAlignment="1">
      <alignment horizontal="center"/>
    </xf>
    <xf numFmtId="164" fontId="29" fillId="0" borderId="0" xfId="0" applyNumberFormat="1" applyFont="1" applyFill="1" applyAlignment="1">
      <alignment horizontal="center"/>
    </xf>
    <xf numFmtId="164" fontId="18" fillId="0" borderId="0" xfId="0" applyNumberFormat="1" applyFont="1" applyFill="1" applyBorder="1" applyAlignment="1">
      <alignment horizontal="right" vertical="top"/>
    </xf>
    <xf numFmtId="0" fontId="0" fillId="0" borderId="0" xfId="0" applyAlignment="1"/>
    <xf numFmtId="0" fontId="0" fillId="0" borderId="0" xfId="0" applyAlignment="1">
      <alignment horizontal="right"/>
    </xf>
    <xf numFmtId="0" fontId="27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/>
    </xf>
    <xf numFmtId="0" fontId="27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wrapText="1" shrinkToFit="1"/>
    </xf>
    <xf numFmtId="0" fontId="25" fillId="0" borderId="5" xfId="0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left" vertical="center" wrapText="1"/>
    </xf>
    <xf numFmtId="0" fontId="25" fillId="0" borderId="5" xfId="0" applyFont="1" applyFill="1" applyBorder="1" applyAlignment="1">
      <alignment horizontal="left" vertical="center"/>
    </xf>
    <xf numFmtId="0" fontId="27" fillId="0" borderId="5" xfId="0" applyFont="1" applyFill="1" applyBorder="1" applyAlignment="1">
      <alignment horizontal="left" vertical="center"/>
    </xf>
    <xf numFmtId="0" fontId="17" fillId="0" borderId="5" xfId="0" applyFont="1" applyFill="1" applyBorder="1" applyAlignment="1">
      <alignment horizontal="left" vertical="center"/>
    </xf>
    <xf numFmtId="164" fontId="21" fillId="0" borderId="5" xfId="1" applyNumberFormat="1" applyFont="1" applyFill="1" applyBorder="1" applyAlignment="1">
      <alignment horizontal="left" vertical="center" wrapText="1"/>
    </xf>
    <xf numFmtId="0" fontId="56" fillId="0" borderId="5" xfId="0" applyFont="1" applyFill="1" applyBorder="1" applyAlignment="1">
      <alignment horizontal="left" vertical="center" wrapText="1"/>
    </xf>
    <xf numFmtId="0" fontId="53" fillId="0" borderId="5" xfId="0" applyFont="1" applyFill="1" applyBorder="1" applyAlignment="1">
      <alignment horizontal="left" vertical="center" wrapText="1"/>
    </xf>
    <xf numFmtId="164" fontId="58" fillId="0" borderId="5" xfId="0" applyNumberFormat="1" applyFont="1" applyFill="1" applyBorder="1" applyAlignment="1">
      <alignment horizontal="left" vertical="top" wrapText="1"/>
    </xf>
    <xf numFmtId="164" fontId="21" fillId="0" borderId="5" xfId="0" applyNumberFormat="1" applyFont="1" applyFill="1" applyBorder="1" applyAlignment="1">
      <alignment horizontal="left" vertical="center" wrapText="1"/>
    </xf>
    <xf numFmtId="164" fontId="17" fillId="0" borderId="13" xfId="0" applyNumberFormat="1" applyFont="1" applyFill="1" applyBorder="1" applyAlignment="1">
      <alignment horizontal="left" vertical="top"/>
    </xf>
    <xf numFmtId="0" fontId="52" fillId="0" borderId="0" xfId="0" applyFont="1" applyFill="1"/>
    <xf numFmtId="49" fontId="64" fillId="0" borderId="5" xfId="0" applyNumberFormat="1" applyFont="1" applyFill="1" applyBorder="1" applyAlignment="1">
      <alignment horizontal="center" vertical="center"/>
    </xf>
    <xf numFmtId="165" fontId="64" fillId="0" borderId="5" xfId="0" applyNumberFormat="1" applyFont="1" applyFill="1" applyBorder="1" applyAlignment="1">
      <alignment horizontal="center" vertical="center" wrapText="1"/>
    </xf>
    <xf numFmtId="0" fontId="65" fillId="0" borderId="5" xfId="0" applyFont="1" applyFill="1" applyBorder="1" applyAlignment="1">
      <alignment vertical="center"/>
    </xf>
    <xf numFmtId="0" fontId="66" fillId="0" borderId="11" xfId="0" applyFont="1" applyFill="1" applyBorder="1" applyAlignment="1">
      <alignment vertical="center" wrapText="1"/>
    </xf>
    <xf numFmtId="165" fontId="53" fillId="0" borderId="5" xfId="0" applyNumberFormat="1" applyFont="1" applyFill="1" applyBorder="1" applyAlignment="1">
      <alignment horizontal="center" vertical="center" wrapText="1"/>
    </xf>
    <xf numFmtId="0" fontId="50" fillId="0" borderId="1" xfId="0" applyFont="1" applyFill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0" fillId="0" borderId="5" xfId="0" applyFont="1" applyBorder="1" applyAlignment="1">
      <alignment horizontal="center" vertical="center"/>
    </xf>
    <xf numFmtId="0" fontId="67" fillId="0" borderId="1" xfId="0" applyFont="1" applyFill="1" applyBorder="1" applyAlignment="1">
      <alignment horizontal="left" vertical="center" wrapText="1"/>
    </xf>
    <xf numFmtId="0" fontId="67" fillId="0" borderId="17" xfId="0" applyFont="1" applyFill="1" applyBorder="1" applyAlignment="1">
      <alignment horizontal="left" vertical="center" wrapText="1"/>
    </xf>
    <xf numFmtId="0" fontId="50" fillId="0" borderId="1" xfId="0" applyFont="1" applyFill="1" applyBorder="1" applyAlignment="1">
      <alignment vertical="top" wrapText="1"/>
    </xf>
    <xf numFmtId="0" fontId="50" fillId="0" borderId="15" xfId="0" applyFont="1" applyFill="1" applyBorder="1" applyAlignment="1">
      <alignment vertical="top" wrapText="1"/>
    </xf>
    <xf numFmtId="0" fontId="67" fillId="0" borderId="1" xfId="0" applyFont="1" applyFill="1" applyBorder="1" applyAlignment="1">
      <alignment vertical="top" wrapText="1"/>
    </xf>
    <xf numFmtId="0" fontId="67" fillId="0" borderId="15" xfId="0" applyFont="1" applyFill="1" applyBorder="1" applyAlignment="1">
      <alignment vertical="top" wrapText="1"/>
    </xf>
    <xf numFmtId="0" fontId="0" fillId="0" borderId="5" xfId="0" applyFont="1" applyBorder="1" applyAlignment="1">
      <alignment wrapText="1"/>
    </xf>
    <xf numFmtId="0" fontId="50" fillId="0" borderId="5" xfId="0" applyFont="1" applyBorder="1" applyAlignment="1">
      <alignment vertical="center" wrapText="1"/>
    </xf>
    <xf numFmtId="0" fontId="50" fillId="0" borderId="5" xfId="0" applyFont="1" applyBorder="1" applyAlignment="1">
      <alignment horizontal="left" wrapText="1"/>
    </xf>
    <xf numFmtId="0" fontId="42" fillId="0" borderId="32" xfId="0" applyFont="1" applyFill="1" applyBorder="1" applyAlignment="1">
      <alignment horizontal="center"/>
    </xf>
    <xf numFmtId="0" fontId="42" fillId="0" borderId="19" xfId="0" applyFont="1" applyFill="1" applyBorder="1" applyAlignment="1">
      <alignment horizontal="center"/>
    </xf>
    <xf numFmtId="164" fontId="25" fillId="0" borderId="19" xfId="0" applyNumberFormat="1" applyFont="1" applyFill="1" applyBorder="1" applyAlignment="1">
      <alignment horizontal="center" vertical="center"/>
    </xf>
    <xf numFmtId="164" fontId="24" fillId="0" borderId="11" xfId="0" applyNumberFormat="1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center"/>
    </xf>
    <xf numFmtId="164" fontId="42" fillId="0" borderId="11" xfId="0" applyNumberFormat="1" applyFont="1" applyFill="1" applyBorder="1" applyAlignment="1">
      <alignment horizontal="center" vertical="center"/>
    </xf>
    <xf numFmtId="164" fontId="45" fillId="0" borderId="11" xfId="0" applyNumberFormat="1" applyFont="1" applyFill="1" applyBorder="1" applyAlignment="1">
      <alignment horizontal="center" vertical="center"/>
    </xf>
    <xf numFmtId="164" fontId="24" fillId="0" borderId="19" xfId="0" applyNumberFormat="1" applyFont="1" applyFill="1" applyBorder="1" applyAlignment="1">
      <alignment horizontal="center" vertical="center"/>
    </xf>
    <xf numFmtId="0" fontId="42" fillId="0" borderId="11" xfId="0" applyFont="1" applyFill="1" applyBorder="1"/>
    <xf numFmtId="4" fontId="17" fillId="0" borderId="11" xfId="0" applyNumberFormat="1" applyFont="1" applyFill="1" applyBorder="1" applyAlignment="1">
      <alignment horizontal="center" vertical="center"/>
    </xf>
    <xf numFmtId="164" fontId="25" fillId="0" borderId="11" xfId="0" applyNumberFormat="1" applyFont="1" applyFill="1" applyBorder="1" applyAlignment="1">
      <alignment horizontal="center" vertical="center"/>
    </xf>
    <xf numFmtId="164" fontId="47" fillId="0" borderId="11" xfId="0" applyNumberFormat="1" applyFont="1" applyFill="1" applyBorder="1" applyAlignment="1">
      <alignment horizontal="center" vertical="center"/>
    </xf>
    <xf numFmtId="164" fontId="46" fillId="0" borderId="11" xfId="0" applyNumberFormat="1" applyFont="1" applyFill="1" applyBorder="1" applyAlignment="1">
      <alignment horizontal="center" vertical="center"/>
    </xf>
    <xf numFmtId="0" fontId="42" fillId="2" borderId="0" xfId="0" applyFont="1" applyFill="1" applyBorder="1"/>
    <xf numFmtId="0" fontId="59" fillId="0" borderId="0" xfId="0" applyFont="1" applyFill="1" applyBorder="1" applyAlignment="1">
      <alignment horizontal="center" vertical="top" wrapText="1"/>
    </xf>
    <xf numFmtId="0" fontId="24" fillId="0" borderId="0" xfId="0" applyFont="1" applyFill="1" applyBorder="1" applyAlignment="1">
      <alignment vertical="top" wrapText="1"/>
    </xf>
    <xf numFmtId="0" fontId="59" fillId="0" borderId="0" xfId="0" applyFont="1" applyFill="1" applyBorder="1" applyAlignment="1">
      <alignment horizontal="center" vertical="center" wrapText="1"/>
    </xf>
    <xf numFmtId="0" fontId="59" fillId="0" borderId="0" xfId="0" applyFont="1" applyFill="1" applyBorder="1" applyAlignment="1">
      <alignment vertical="top" wrapText="1"/>
    </xf>
    <xf numFmtId="0" fontId="42" fillId="2" borderId="0" xfId="0" applyFont="1" applyFill="1" applyBorder="1" applyAlignment="1">
      <alignment horizontal="center" vertical="center"/>
    </xf>
    <xf numFmtId="0" fontId="42" fillId="0" borderId="0" xfId="0" applyFont="1" applyFill="1" applyBorder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52" fillId="0" borderId="0" xfId="0" applyFont="1" applyBorder="1" applyAlignment="1">
      <alignment vertical="center" wrapText="1"/>
    </xf>
    <xf numFmtId="0" fontId="52" fillId="0" borderId="0" xfId="0" applyFont="1" applyBorder="1" applyAlignment="1">
      <alignment horizontal="left" wrapText="1"/>
    </xf>
    <xf numFmtId="0" fontId="52" fillId="0" borderId="0" xfId="0" applyFont="1" applyBorder="1" applyAlignment="1">
      <alignment wrapText="1"/>
    </xf>
    <xf numFmtId="0" fontId="59" fillId="0" borderId="0" xfId="0" applyFont="1" applyFill="1" applyBorder="1" applyAlignment="1">
      <alignment vertical="center" wrapText="1"/>
    </xf>
    <xf numFmtId="0" fontId="60" fillId="0" borderId="0" xfId="0" applyFont="1" applyFill="1" applyBorder="1" applyAlignment="1">
      <alignment horizontal="left" vertical="center" wrapText="1"/>
    </xf>
    <xf numFmtId="164" fontId="42" fillId="0" borderId="11" xfId="0" applyNumberFormat="1" applyFont="1" applyFill="1" applyBorder="1"/>
    <xf numFmtId="0" fontId="24" fillId="0" borderId="33" xfId="0" applyFont="1" applyFill="1" applyBorder="1" applyAlignment="1">
      <alignment vertical="top" wrapText="1"/>
    </xf>
    <xf numFmtId="0" fontId="50" fillId="0" borderId="5" xfId="0" applyFont="1" applyFill="1" applyBorder="1" applyAlignment="1">
      <alignment vertical="center" wrapText="1"/>
    </xf>
    <xf numFmtId="0" fontId="68" fillId="0" borderId="5" xfId="0" applyFont="1" applyFill="1" applyBorder="1" applyAlignment="1">
      <alignment horizontal="left" vertical="center" wrapText="1"/>
    </xf>
    <xf numFmtId="0" fontId="50" fillId="0" borderId="0" xfId="0" applyFont="1" applyFill="1" applyAlignment="1">
      <alignment horizontal="left" wrapText="1"/>
    </xf>
    <xf numFmtId="164" fontId="20" fillId="0" borderId="5" xfId="0" applyNumberFormat="1" applyFont="1" applyFill="1" applyBorder="1" applyAlignment="1">
      <alignment horizontal="left" vertical="center" wrapText="1"/>
    </xf>
    <xf numFmtId="164" fontId="25" fillId="0" borderId="5" xfId="0" applyNumberFormat="1" applyFont="1" applyFill="1" applyBorder="1" applyAlignment="1">
      <alignment horizontal="center" vertical="center" wrapText="1"/>
    </xf>
    <xf numFmtId="164" fontId="36" fillId="0" borderId="5" xfId="0" applyNumberFormat="1" applyFont="1" applyFill="1" applyBorder="1" applyAlignment="1">
      <alignment horizontal="center" vertical="center"/>
    </xf>
    <xf numFmtId="49" fontId="51" fillId="0" borderId="5" xfId="0" applyNumberFormat="1" applyFont="1" applyFill="1" applyBorder="1" applyAlignment="1">
      <alignment horizontal="center" vertical="center" wrapText="1"/>
    </xf>
    <xf numFmtId="49" fontId="62" fillId="0" borderId="5" xfId="0" applyNumberFormat="1" applyFont="1" applyFill="1" applyBorder="1" applyAlignment="1">
      <alignment horizontal="center" vertical="center" wrapText="1"/>
    </xf>
    <xf numFmtId="164" fontId="51" fillId="0" borderId="5" xfId="0" applyNumberFormat="1" applyFont="1" applyFill="1" applyBorder="1" applyAlignment="1">
      <alignment horizontal="center" vertical="center" wrapText="1"/>
    </xf>
    <xf numFmtId="164" fontId="36" fillId="0" borderId="5" xfId="1" applyNumberFormat="1" applyFont="1" applyFill="1" applyBorder="1" applyAlignment="1">
      <alignment horizontal="center" vertical="center"/>
    </xf>
    <xf numFmtId="164" fontId="21" fillId="0" borderId="5" xfId="1" applyNumberFormat="1" applyFont="1" applyFill="1" applyBorder="1" applyAlignment="1">
      <alignment horizontal="center" vertical="center"/>
    </xf>
    <xf numFmtId="164" fontId="17" fillId="0" borderId="10" xfId="0" applyNumberFormat="1" applyFont="1" applyFill="1" applyBorder="1" applyAlignment="1">
      <alignment horizontal="center" vertical="center"/>
    </xf>
    <xf numFmtId="166" fontId="51" fillId="0" borderId="5" xfId="0" applyNumberFormat="1" applyFont="1" applyFill="1" applyBorder="1" applyAlignment="1">
      <alignment horizontal="left" vertical="center" wrapText="1"/>
    </xf>
    <xf numFmtId="49" fontId="21" fillId="0" borderId="5" xfId="1" applyNumberFormat="1" applyFont="1" applyFill="1" applyBorder="1" applyAlignment="1">
      <alignment horizontal="center" vertical="center" wrapText="1"/>
    </xf>
    <xf numFmtId="49" fontId="20" fillId="0" borderId="5" xfId="1" applyNumberFormat="1" applyFont="1" applyFill="1" applyBorder="1" applyAlignment="1">
      <alignment horizontal="center" vertical="center" wrapText="1"/>
    </xf>
    <xf numFmtId="164" fontId="55" fillId="0" borderId="5" xfId="0" applyNumberFormat="1" applyFont="1" applyFill="1" applyBorder="1" applyAlignment="1">
      <alignment horizontal="center" vertical="center"/>
    </xf>
    <xf numFmtId="164" fontId="20" fillId="0" borderId="5" xfId="1" applyNumberFormat="1" applyFont="1" applyFill="1" applyBorder="1" applyAlignment="1">
      <alignment horizontal="left" vertical="center" wrapText="1"/>
    </xf>
    <xf numFmtId="164" fontId="36" fillId="0" borderId="5" xfId="1" applyNumberFormat="1" applyFont="1" applyFill="1" applyBorder="1" applyAlignment="1">
      <alignment horizontal="left" vertical="center" wrapText="1"/>
    </xf>
    <xf numFmtId="164" fontId="36" fillId="0" borderId="5" xfId="1" applyNumberFormat="1" applyFont="1" applyFill="1" applyBorder="1" applyAlignment="1">
      <alignment horizontal="center" vertical="top" wrapText="1"/>
    </xf>
    <xf numFmtId="164" fontId="36" fillId="0" borderId="5" xfId="1" applyNumberFormat="1" applyFont="1" applyFill="1" applyBorder="1" applyAlignment="1">
      <alignment horizontal="center" vertical="top"/>
    </xf>
    <xf numFmtId="164" fontId="31" fillId="0" borderId="5" xfId="0" applyNumberFormat="1" applyFont="1" applyFill="1" applyBorder="1" applyAlignment="1">
      <alignment horizontal="left" wrapText="1"/>
    </xf>
    <xf numFmtId="49" fontId="51" fillId="0" borderId="5" xfId="0" applyNumberFormat="1" applyFont="1" applyFill="1" applyBorder="1" applyAlignment="1">
      <alignment horizontal="left" vertical="top" wrapText="1"/>
    </xf>
    <xf numFmtId="0" fontId="61" fillId="0" borderId="5" xfId="0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top"/>
    </xf>
    <xf numFmtId="0" fontId="24" fillId="2" borderId="12" xfId="0" applyFont="1" applyFill="1" applyBorder="1" applyAlignment="1">
      <alignment vertical="top" wrapText="1"/>
    </xf>
    <xf numFmtId="0" fontId="45" fillId="2" borderId="11" xfId="0" applyFont="1" applyFill="1" applyBorder="1" applyAlignment="1">
      <alignment vertical="top" wrapText="1"/>
    </xf>
    <xf numFmtId="164" fontId="46" fillId="2" borderId="5" xfId="0" applyNumberFormat="1" applyFont="1" applyFill="1" applyBorder="1" applyAlignment="1">
      <alignment horizontal="center" vertical="center"/>
    </xf>
    <xf numFmtId="0" fontId="30" fillId="2" borderId="12" xfId="0" applyFont="1" applyFill="1" applyBorder="1" applyAlignment="1">
      <alignment vertical="top" wrapText="1"/>
    </xf>
    <xf numFmtId="0" fontId="26" fillId="0" borderId="5" xfId="0" applyFont="1" applyFill="1" applyBorder="1" applyAlignment="1">
      <alignment horizontal="left" vertical="center" wrapText="1"/>
    </xf>
    <xf numFmtId="164" fontId="42" fillId="0" borderId="0" xfId="0" applyNumberFormat="1" applyFont="1" applyFill="1"/>
    <xf numFmtId="0" fontId="71" fillId="0" borderId="35" xfId="1" applyFont="1" applyBorder="1" applyAlignment="1">
      <alignment vertical="center" wrapText="1"/>
    </xf>
    <xf numFmtId="0" fontId="50" fillId="0" borderId="5" xfId="0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left" vertical="justify" wrapText="1"/>
    </xf>
    <xf numFmtId="164" fontId="19" fillId="0" borderId="5" xfId="0" applyNumberFormat="1" applyFont="1" applyFill="1" applyBorder="1" applyAlignment="1">
      <alignment horizontal="center" vertical="top"/>
    </xf>
    <xf numFmtId="164" fontId="47" fillId="0" borderId="11" xfId="0" applyNumberFormat="1" applyFont="1" applyBorder="1" applyAlignment="1">
      <alignment horizontal="center" vertical="center"/>
    </xf>
    <xf numFmtId="164" fontId="47" fillId="0" borderId="5" xfId="0" applyNumberFormat="1" applyFont="1" applyBorder="1" applyAlignment="1">
      <alignment horizontal="center" vertical="center"/>
    </xf>
    <xf numFmtId="0" fontId="68" fillId="0" borderId="5" xfId="0" applyFont="1" applyBorder="1" applyAlignment="1">
      <alignment horizontal="left" vertical="center" wrapText="1"/>
    </xf>
    <xf numFmtId="164" fontId="17" fillId="0" borderId="0" xfId="0" applyNumberFormat="1" applyFont="1" applyFill="1" applyAlignment="1">
      <alignment horizontal="center" vertical="top"/>
    </xf>
    <xf numFmtId="164" fontId="17" fillId="0" borderId="0" xfId="0" applyNumberFormat="1" applyFont="1" applyFill="1"/>
    <xf numFmtId="164" fontId="20" fillId="0" borderId="5" xfId="0" applyNumberFormat="1" applyFont="1" applyFill="1" applyBorder="1" applyAlignment="1">
      <alignment horizontal="center" vertical="top"/>
    </xf>
    <xf numFmtId="164" fontId="20" fillId="0" borderId="5" xfId="1" applyNumberFormat="1" applyFont="1" applyFill="1" applyBorder="1" applyAlignment="1">
      <alignment horizontal="center" vertical="top"/>
    </xf>
    <xf numFmtId="164" fontId="21" fillId="0" borderId="5" xfId="1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center" vertical="top"/>
    </xf>
    <xf numFmtId="164" fontId="21" fillId="0" borderId="5" xfId="0" applyNumberFormat="1" applyFont="1" applyFill="1" applyBorder="1" applyAlignment="1">
      <alignment horizontal="left" vertical="top" wrapText="1"/>
    </xf>
    <xf numFmtId="164" fontId="17" fillId="0" borderId="5" xfId="0" applyNumberFormat="1" applyFont="1" applyFill="1" applyBorder="1" applyAlignment="1">
      <alignment horizontal="center" vertical="top"/>
    </xf>
    <xf numFmtId="164" fontId="25" fillId="0" borderId="5" xfId="0" applyNumberFormat="1" applyFont="1" applyFill="1" applyBorder="1" applyAlignment="1">
      <alignment horizontal="left" wrapText="1"/>
    </xf>
    <xf numFmtId="164" fontId="21" fillId="0" borderId="5" xfId="0" applyNumberFormat="1" applyFont="1" applyFill="1" applyBorder="1" applyAlignment="1">
      <alignment horizontal="center" vertical="top" wrapText="1"/>
    </xf>
    <xf numFmtId="164" fontId="25" fillId="0" borderId="5" xfId="0" applyNumberFormat="1" applyFont="1" applyFill="1" applyBorder="1" applyAlignment="1">
      <alignment horizontal="center" vertical="top"/>
    </xf>
    <xf numFmtId="49" fontId="17" fillId="0" borderId="5" xfId="0" applyNumberFormat="1" applyFont="1" applyFill="1" applyBorder="1" applyAlignment="1">
      <alignment horizontal="center" vertical="top"/>
    </xf>
    <xf numFmtId="49" fontId="21" fillId="0" borderId="5" xfId="0" applyNumberFormat="1" applyFont="1" applyFill="1" applyBorder="1" applyAlignment="1">
      <alignment horizontal="center" vertical="top" wrapText="1"/>
    </xf>
    <xf numFmtId="0" fontId="17" fillId="0" borderId="5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vertical="top"/>
    </xf>
    <xf numFmtId="0" fontId="17" fillId="0" borderId="0" xfId="0" applyFont="1" applyFill="1"/>
    <xf numFmtId="0" fontId="18" fillId="0" borderId="0" xfId="0" applyFont="1" applyFill="1" applyAlignment="1">
      <alignment horizontal="center" vertical="top"/>
    </xf>
    <xf numFmtId="0" fontId="21" fillId="0" borderId="5" xfId="0" applyFont="1" applyFill="1" applyBorder="1" applyAlignment="1">
      <alignment horizontal="center" vertical="top"/>
    </xf>
    <xf numFmtId="0" fontId="25" fillId="0" borderId="0" xfId="0" applyFont="1" applyFill="1"/>
    <xf numFmtId="49" fontId="21" fillId="0" borderId="5" xfId="1" applyNumberFormat="1" applyFont="1" applyFill="1" applyBorder="1" applyAlignment="1">
      <alignment horizontal="center" vertical="top" wrapText="1"/>
    </xf>
    <xf numFmtId="49" fontId="20" fillId="0" borderId="5" xfId="1" applyNumberFormat="1" applyFont="1" applyFill="1" applyBorder="1" applyAlignment="1">
      <alignment horizontal="center" vertical="top" wrapText="1"/>
    </xf>
    <xf numFmtId="0" fontId="17" fillId="0" borderId="0" xfId="0" applyFont="1" applyFill="1" applyAlignment="1">
      <alignment horizontal="center" vertical="top"/>
    </xf>
    <xf numFmtId="164" fontId="25" fillId="0" borderId="5" xfId="0" applyNumberFormat="1" applyFont="1" applyFill="1" applyBorder="1" applyAlignment="1">
      <alignment horizontal="center" vertical="center"/>
    </xf>
    <xf numFmtId="0" fontId="42" fillId="2" borderId="0" xfId="0" applyFont="1" applyFill="1"/>
    <xf numFmtId="164" fontId="17" fillId="0" borderId="0" xfId="0" applyNumberFormat="1" applyFont="1" applyFill="1" applyBorder="1" applyAlignment="1">
      <alignment horizontal="left" wrapText="1"/>
    </xf>
    <xf numFmtId="165" fontId="27" fillId="0" borderId="5" xfId="0" applyNumberFormat="1" applyFont="1" applyFill="1" applyBorder="1" applyAlignment="1">
      <alignment horizontal="center" vertical="center"/>
    </xf>
    <xf numFmtId="164" fontId="21" fillId="0" borderId="0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top"/>
    </xf>
    <xf numFmtId="164" fontId="17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left" vertical="top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center" vertical="top"/>
    </xf>
    <xf numFmtId="164" fontId="25" fillId="0" borderId="0" xfId="0" applyNumberFormat="1" applyFont="1" applyFill="1" applyBorder="1" applyAlignment="1">
      <alignment horizontal="left" wrapText="1"/>
    </xf>
    <xf numFmtId="49" fontId="21" fillId="0" borderId="0" xfId="0" applyNumberFormat="1" applyFont="1" applyFill="1" applyBorder="1" applyAlignment="1">
      <alignment horizontal="center" vertical="top" wrapText="1"/>
    </xf>
    <xf numFmtId="164" fontId="25" fillId="0" borderId="0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left" wrapText="1"/>
    </xf>
    <xf numFmtId="164" fontId="20" fillId="0" borderId="5" xfId="0" applyNumberFormat="1" applyFont="1" applyFill="1" applyBorder="1" applyAlignment="1">
      <alignment horizontal="center" vertical="center"/>
    </xf>
    <xf numFmtId="164" fontId="21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horizontal="left" vertical="center" wrapText="1"/>
    </xf>
    <xf numFmtId="166" fontId="51" fillId="0" borderId="5" xfId="0" applyNumberFormat="1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center" vertical="top"/>
    </xf>
    <xf numFmtId="164" fontId="36" fillId="0" borderId="5" xfId="0" applyNumberFormat="1" applyFont="1" applyFill="1" applyBorder="1" applyAlignment="1">
      <alignment horizontal="center" vertical="top"/>
    </xf>
    <xf numFmtId="164" fontId="36" fillId="0" borderId="5" xfId="0" applyNumberFormat="1" applyFont="1" applyFill="1" applyBorder="1" applyAlignment="1">
      <alignment horizontal="center" vertical="top" wrapText="1"/>
    </xf>
    <xf numFmtId="49" fontId="36" fillId="0" borderId="5" xfId="0" applyNumberFormat="1" applyFont="1" applyFill="1" applyBorder="1" applyAlignment="1">
      <alignment horizontal="center" vertical="top" wrapText="1"/>
    </xf>
    <xf numFmtId="49" fontId="36" fillId="0" borderId="5" xfId="1" applyNumberFormat="1" applyFont="1" applyFill="1" applyBorder="1" applyAlignment="1">
      <alignment horizontal="center" vertical="top" wrapText="1"/>
    </xf>
    <xf numFmtId="49" fontId="29" fillId="0" borderId="5" xfId="0" applyNumberFormat="1" applyFont="1" applyFill="1" applyBorder="1" applyAlignment="1">
      <alignment horizontal="center" vertical="top"/>
    </xf>
    <xf numFmtId="0" fontId="25" fillId="0" borderId="5" xfId="0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left" vertical="top" wrapText="1"/>
    </xf>
    <xf numFmtId="164" fontId="36" fillId="0" borderId="5" xfId="0" applyNumberFormat="1" applyFont="1" applyFill="1" applyBorder="1" applyAlignment="1">
      <alignment horizontal="left" vertical="top" wrapText="1"/>
    </xf>
    <xf numFmtId="0" fontId="20" fillId="0" borderId="5" xfId="0" applyFont="1" applyFill="1" applyBorder="1" applyAlignment="1">
      <alignment horizontal="left" wrapText="1"/>
    </xf>
    <xf numFmtId="0" fontId="21" fillId="0" borderId="5" xfId="0" applyFont="1" applyFill="1" applyBorder="1" applyAlignment="1">
      <alignment horizontal="left" vertical="center" wrapText="1"/>
    </xf>
    <xf numFmtId="0" fontId="21" fillId="0" borderId="5" xfId="0" applyFont="1" applyFill="1" applyBorder="1" applyAlignment="1">
      <alignment horizontal="left" wrapText="1"/>
    </xf>
    <xf numFmtId="0" fontId="19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/>
    <xf numFmtId="164" fontId="17" fillId="0" borderId="0" xfId="0" applyNumberFormat="1" applyFont="1" applyFill="1" applyBorder="1" applyAlignment="1">
      <alignment horizontal="center"/>
    </xf>
    <xf numFmtId="0" fontId="25" fillId="0" borderId="0" xfId="0" applyFont="1" applyFill="1" applyAlignment="1">
      <alignment vertical="center"/>
    </xf>
    <xf numFmtId="0" fontId="60" fillId="0" borderId="0" xfId="0" applyFont="1" applyFill="1" applyBorder="1" applyAlignment="1">
      <alignment horizontal="left" vertical="center" wrapText="1"/>
    </xf>
    <xf numFmtId="167" fontId="21" fillId="0" borderId="5" xfId="0" applyNumberFormat="1" applyFont="1" applyFill="1" applyBorder="1" applyAlignment="1">
      <alignment horizontal="center" vertical="top" wrapText="1"/>
    </xf>
    <xf numFmtId="0" fontId="17" fillId="0" borderId="34" xfId="3" applyFont="1" applyFill="1" applyBorder="1" applyAlignment="1">
      <alignment wrapText="1"/>
    </xf>
    <xf numFmtId="0" fontId="17" fillId="0" borderId="5" xfId="0" applyFont="1" applyFill="1" applyBorder="1" applyAlignment="1">
      <alignment horizontal="left" vertical="center" wrapText="1"/>
    </xf>
    <xf numFmtId="0" fontId="51" fillId="0" borderId="5" xfId="0" applyFont="1" applyFill="1" applyBorder="1" applyAlignment="1">
      <alignment horizontal="left" wrapText="1"/>
    </xf>
    <xf numFmtId="0" fontId="25" fillId="0" borderId="5" xfId="0" applyFont="1" applyFill="1" applyBorder="1" applyAlignment="1">
      <alignment horizontal="left" wrapText="1"/>
    </xf>
    <xf numFmtId="0" fontId="17" fillId="0" borderId="5" xfId="0" applyFont="1" applyFill="1" applyBorder="1" applyAlignment="1">
      <alignment horizontal="center" vertical="top"/>
    </xf>
    <xf numFmtId="0" fontId="17" fillId="0" borderId="5" xfId="0" applyNumberFormat="1" applyFont="1" applyFill="1" applyBorder="1" applyAlignment="1">
      <alignment horizontal="left" wrapText="1"/>
    </xf>
    <xf numFmtId="164" fontId="31" fillId="0" borderId="5" xfId="0" applyNumberFormat="1" applyFont="1" applyFill="1" applyBorder="1" applyAlignment="1">
      <alignment horizontal="center" vertical="center"/>
    </xf>
    <xf numFmtId="164" fontId="17" fillId="0" borderId="5" xfId="0" applyNumberFormat="1" applyFont="1" applyFill="1" applyBorder="1" applyAlignment="1">
      <alignment horizontal="center" vertical="center" wrapText="1"/>
    </xf>
    <xf numFmtId="49" fontId="17" fillId="0" borderId="5" xfId="0" applyNumberFormat="1" applyFont="1" applyFill="1" applyBorder="1" applyAlignment="1">
      <alignment horizontal="center" vertical="center" wrapText="1"/>
    </xf>
    <xf numFmtId="164" fontId="17" fillId="0" borderId="5" xfId="0" applyNumberFormat="1" applyFont="1" applyFill="1" applyBorder="1" applyAlignment="1">
      <alignment vertical="center" wrapText="1"/>
    </xf>
    <xf numFmtId="49" fontId="21" fillId="0" borderId="5" xfId="0" applyNumberFormat="1" applyFont="1" applyFill="1" applyBorder="1" applyAlignment="1">
      <alignment horizontal="center" vertical="center" wrapText="1"/>
    </xf>
    <xf numFmtId="0" fontId="51" fillId="0" borderId="5" xfId="0" applyFont="1" applyFill="1" applyBorder="1" applyAlignment="1">
      <alignment vertical="justify" wrapText="1"/>
    </xf>
    <xf numFmtId="164" fontId="21" fillId="0" borderId="5" xfId="0" applyNumberFormat="1" applyFont="1" applyFill="1" applyBorder="1" applyAlignment="1">
      <alignment horizontal="center" vertical="center"/>
    </xf>
    <xf numFmtId="49" fontId="21" fillId="0" borderId="5" xfId="0" applyNumberFormat="1" applyFont="1" applyFill="1" applyBorder="1" applyAlignment="1">
      <alignment horizontal="left" vertical="top" wrapText="1"/>
    </xf>
    <xf numFmtId="167" fontId="21" fillId="0" borderId="5" xfId="0" applyNumberFormat="1" applyFont="1" applyFill="1" applyBorder="1" applyAlignment="1">
      <alignment horizontal="left" vertical="top" wrapText="1"/>
    </xf>
    <xf numFmtId="0" fontId="51" fillId="0" borderId="5" xfId="0" applyFont="1" applyFill="1" applyBorder="1" applyAlignment="1">
      <alignment horizontal="center" vertical="center" wrapText="1"/>
    </xf>
    <xf numFmtId="49" fontId="21" fillId="0" borderId="5" xfId="1" applyNumberFormat="1" applyFont="1" applyFill="1" applyBorder="1" applyAlignment="1">
      <alignment horizontal="left" vertical="center" wrapText="1"/>
    </xf>
    <xf numFmtId="167" fontId="21" fillId="0" borderId="5" xfId="0" applyNumberFormat="1" applyFont="1" applyFill="1" applyBorder="1" applyAlignment="1">
      <alignment horizontal="left" vertical="center" wrapText="1"/>
    </xf>
    <xf numFmtId="49" fontId="20" fillId="0" borderId="5" xfId="0" applyNumberFormat="1" applyFont="1" applyFill="1" applyBorder="1" applyAlignment="1">
      <alignment horizontal="left" vertical="top" wrapText="1"/>
    </xf>
    <xf numFmtId="0" fontId="17" fillId="0" borderId="5" xfId="0" applyFont="1" applyFill="1" applyBorder="1" applyAlignment="1">
      <alignment horizontal="left" vertical="justify" wrapText="1"/>
    </xf>
    <xf numFmtId="0" fontId="17" fillId="0" borderId="5" xfId="0" applyFont="1" applyFill="1" applyBorder="1" applyAlignment="1">
      <alignment horizontal="center" vertical="center"/>
    </xf>
    <xf numFmtId="49" fontId="63" fillId="0" borderId="5" xfId="0" applyNumberFormat="1" applyFont="1" applyFill="1" applyBorder="1" applyAlignment="1">
      <alignment horizontal="center" vertical="center" wrapText="1"/>
    </xf>
    <xf numFmtId="49" fontId="51" fillId="0" borderId="5" xfId="0" applyNumberFormat="1" applyFont="1" applyFill="1" applyBorder="1" applyAlignment="1">
      <alignment horizontal="left" vertical="center" wrapText="1"/>
    </xf>
    <xf numFmtId="164" fontId="51" fillId="0" borderId="5" xfId="0" applyNumberFormat="1" applyFont="1" applyFill="1" applyBorder="1" applyAlignment="1">
      <alignment horizontal="left" wrapText="1"/>
    </xf>
    <xf numFmtId="49" fontId="20" fillId="0" borderId="5" xfId="1" applyNumberFormat="1" applyFont="1" applyFill="1" applyBorder="1" applyAlignment="1">
      <alignment horizontal="left" vertical="center" wrapText="1"/>
    </xf>
    <xf numFmtId="166" fontId="21" fillId="0" borderId="5" xfId="0" applyNumberFormat="1" applyFont="1" applyFill="1" applyBorder="1" applyAlignment="1">
      <alignment horizontal="left" vertical="top" wrapText="1"/>
    </xf>
    <xf numFmtId="166" fontId="17" fillId="0" borderId="5" xfId="0" applyNumberFormat="1" applyFont="1" applyFill="1" applyBorder="1" applyAlignment="1">
      <alignment horizontal="left" vertical="center" wrapText="1"/>
    </xf>
    <xf numFmtId="164" fontId="17" fillId="0" borderId="5" xfId="0" applyNumberFormat="1" applyFont="1" applyFill="1" applyBorder="1" applyAlignment="1">
      <alignment horizontal="left" vertical="top"/>
    </xf>
    <xf numFmtId="166" fontId="20" fillId="0" borderId="5" xfId="0" applyNumberFormat="1" applyFont="1" applyFill="1" applyBorder="1" applyAlignment="1">
      <alignment vertical="top" wrapText="1"/>
    </xf>
    <xf numFmtId="0" fontId="17" fillId="0" borderId="5" xfId="0" applyFont="1" applyFill="1" applyBorder="1" applyAlignment="1">
      <alignment wrapText="1"/>
    </xf>
    <xf numFmtId="164" fontId="17" fillId="0" borderId="5" xfId="0" applyNumberFormat="1" applyFont="1" applyFill="1" applyBorder="1" applyAlignment="1">
      <alignment horizontal="center" wrapText="1"/>
    </xf>
    <xf numFmtId="164" fontId="51" fillId="0" borderId="5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66" fontId="20" fillId="0" borderId="5" xfId="0" applyNumberFormat="1" applyFont="1" applyFill="1" applyBorder="1" applyAlignment="1">
      <alignment horizontal="left" vertical="top" wrapText="1"/>
    </xf>
    <xf numFmtId="49" fontId="25" fillId="0" borderId="5" xfId="0" applyNumberFormat="1" applyFont="1" applyFill="1" applyBorder="1" applyAlignment="1">
      <alignment horizontal="center" vertical="center" wrapText="1"/>
    </xf>
    <xf numFmtId="0" fontId="68" fillId="0" borderId="11" xfId="0" applyFont="1" applyBorder="1" applyAlignment="1">
      <alignment horizontal="left" vertical="center" wrapText="1"/>
    </xf>
    <xf numFmtId="164" fontId="47" fillId="2" borderId="5" xfId="0" applyNumberFormat="1" applyFont="1" applyFill="1" applyBorder="1" applyAlignment="1">
      <alignment horizontal="center" vertical="center"/>
    </xf>
    <xf numFmtId="164" fontId="47" fillId="2" borderId="11" xfId="0" applyNumberFormat="1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4" fillId="2" borderId="5" xfId="0" applyFont="1" applyFill="1" applyBorder="1" applyAlignment="1">
      <alignment vertical="top" wrapText="1"/>
    </xf>
    <xf numFmtId="0" fontId="0" fillId="0" borderId="0" xfId="0" applyBorder="1" applyAlignment="1">
      <alignment vertical="center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49" fontId="20" fillId="0" borderId="5" xfId="0" applyNumberFormat="1" applyFont="1" applyFill="1" applyBorder="1" applyAlignment="1">
      <alignment horizontal="center" vertical="top" wrapText="1"/>
    </xf>
    <xf numFmtId="49" fontId="20" fillId="4" borderId="5" xfId="0" applyNumberFormat="1" applyFont="1" applyFill="1" applyBorder="1" applyAlignment="1">
      <alignment horizontal="center" vertical="top" wrapText="1"/>
    </xf>
    <xf numFmtId="165" fontId="0" fillId="4" borderId="0" xfId="0" applyNumberFormat="1" applyFill="1"/>
    <xf numFmtId="0" fontId="0" fillId="4" borderId="0" xfId="0" applyFill="1"/>
    <xf numFmtId="0" fontId="20" fillId="4" borderId="5" xfId="0" applyFont="1" applyFill="1" applyBorder="1" applyAlignment="1">
      <alignment horizontal="left" wrapText="1"/>
    </xf>
    <xf numFmtId="0" fontId="25" fillId="4" borderId="5" xfId="0" applyFont="1" applyFill="1" applyBorder="1" applyAlignment="1">
      <alignment horizontal="center" vertical="top"/>
    </xf>
    <xf numFmtId="0" fontId="21" fillId="4" borderId="5" xfId="0" applyFont="1" applyFill="1" applyBorder="1" applyAlignment="1">
      <alignment horizontal="left" wrapText="1"/>
    </xf>
    <xf numFmtId="0" fontId="17" fillId="4" borderId="5" xfId="0" applyFont="1" applyFill="1" applyBorder="1" applyAlignment="1">
      <alignment horizontal="center" vertical="top"/>
    </xf>
    <xf numFmtId="0" fontId="0" fillId="0" borderId="0" xfId="0" applyBorder="1" applyAlignment="1">
      <alignment vertical="center"/>
    </xf>
    <xf numFmtId="164" fontId="18" fillId="0" borderId="0" xfId="0" applyNumberFormat="1" applyFont="1" applyFill="1" applyBorder="1" applyAlignment="1">
      <alignment horizontal="right" vertical="top"/>
    </xf>
    <xf numFmtId="0" fontId="25" fillId="0" borderId="5" xfId="0" applyFont="1" applyFill="1" applyBorder="1" applyAlignment="1">
      <alignment horizontal="center" vertical="center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49" fontId="20" fillId="0" borderId="5" xfId="0" applyNumberFormat="1" applyFont="1" applyFill="1" applyBorder="1" applyAlignment="1">
      <alignment horizontal="center" vertical="center" wrapText="1"/>
    </xf>
    <xf numFmtId="164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164" fontId="20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center"/>
    </xf>
    <xf numFmtId="164" fontId="21" fillId="0" borderId="33" xfId="1" applyNumberFormat="1" applyFont="1" applyFill="1" applyBorder="1" applyAlignment="1">
      <alignment horizontal="center" vertical="top" wrapText="1"/>
    </xf>
    <xf numFmtId="164" fontId="21" fillId="0" borderId="38" xfId="0" applyNumberFormat="1" applyFont="1" applyFill="1" applyBorder="1" applyAlignment="1">
      <alignment horizontal="center" vertical="top" wrapText="1"/>
    </xf>
    <xf numFmtId="164" fontId="21" fillId="0" borderId="1" xfId="0" applyNumberFormat="1" applyFont="1" applyFill="1" applyBorder="1" applyAlignment="1">
      <alignment horizontal="center" vertical="top" wrapText="1"/>
    </xf>
    <xf numFmtId="49" fontId="17" fillId="0" borderId="38" xfId="0" applyNumberFormat="1" applyFont="1" applyFill="1" applyBorder="1" applyAlignment="1">
      <alignment horizontal="center" vertical="top"/>
    </xf>
    <xf numFmtId="164" fontId="20" fillId="0" borderId="6" xfId="0" applyNumberFormat="1" applyFont="1" applyFill="1" applyBorder="1" applyAlignment="1">
      <alignment horizontal="center" vertical="top"/>
    </xf>
    <xf numFmtId="164" fontId="21" fillId="0" borderId="6" xfId="0" applyNumberFormat="1" applyFont="1" applyFill="1" applyBorder="1" applyAlignment="1">
      <alignment horizontal="center" vertical="top"/>
    </xf>
    <xf numFmtId="164" fontId="21" fillId="0" borderId="39" xfId="0" applyNumberFormat="1" applyFont="1" applyFill="1" applyBorder="1" applyAlignment="1">
      <alignment horizontal="center" vertical="top" wrapText="1"/>
    </xf>
    <xf numFmtId="164" fontId="51" fillId="0" borderId="5" xfId="0" applyNumberFormat="1" applyFont="1" applyFill="1" applyBorder="1" applyAlignment="1">
      <alignment horizontal="left" vertical="top" wrapText="1"/>
    </xf>
    <xf numFmtId="49" fontId="17" fillId="0" borderId="31" xfId="0" applyNumberFormat="1" applyFont="1" applyFill="1" applyBorder="1" applyAlignment="1">
      <alignment horizontal="left" vertical="center" wrapText="1"/>
    </xf>
    <xf numFmtId="164" fontId="20" fillId="0" borderId="5" xfId="0" applyNumberFormat="1" applyFont="1" applyFill="1" applyBorder="1" applyAlignment="1">
      <alignment horizontal="center" vertical="top" wrapText="1"/>
    </xf>
    <xf numFmtId="167" fontId="21" fillId="8" borderId="5" xfId="0" applyNumberFormat="1" applyFont="1" applyFill="1" applyBorder="1" applyAlignment="1">
      <alignment horizontal="left" vertical="top" wrapText="1"/>
    </xf>
    <xf numFmtId="49" fontId="21" fillId="8" borderId="5" xfId="0" applyNumberFormat="1" applyFont="1" applyFill="1" applyBorder="1" applyAlignment="1">
      <alignment horizontal="left" vertical="top" wrapText="1"/>
    </xf>
    <xf numFmtId="164" fontId="18" fillId="0" borderId="0" xfId="0" applyNumberFormat="1" applyFont="1" applyFill="1" applyBorder="1" applyAlignment="1">
      <alignment horizontal="right" vertical="top"/>
    </xf>
    <xf numFmtId="49" fontId="18" fillId="0" borderId="0" xfId="0" applyNumberFormat="1" applyFont="1" applyFill="1" applyBorder="1" applyAlignment="1">
      <alignment horizontal="right" vertical="top"/>
    </xf>
    <xf numFmtId="0" fontId="0" fillId="0" borderId="0" xfId="0" applyFill="1" applyAlignment="1">
      <alignment horizontal="right"/>
    </xf>
    <xf numFmtId="0" fontId="0" fillId="0" borderId="0" xfId="0" applyBorder="1" applyAlignment="1">
      <alignment vertical="center"/>
    </xf>
    <xf numFmtId="49" fontId="20" fillId="0" borderId="5" xfId="0" applyNumberFormat="1" applyFont="1" applyFill="1" applyBorder="1" applyAlignment="1">
      <alignment horizontal="center" vertical="center" wrapText="1"/>
    </xf>
    <xf numFmtId="164" fontId="18" fillId="0" borderId="0" xfId="0" applyNumberFormat="1" applyFont="1" applyFill="1" applyBorder="1" applyAlignment="1">
      <alignment horizontal="right" vertical="top"/>
    </xf>
    <xf numFmtId="0" fontId="0" fillId="0" borderId="21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  <xf numFmtId="0" fontId="0" fillId="0" borderId="37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0" fillId="0" borderId="0" xfId="0" applyFill="1" applyAlignment="1">
      <alignment horizontal="right"/>
    </xf>
    <xf numFmtId="49" fontId="18" fillId="0" borderId="0" xfId="0" applyNumberFormat="1" applyFont="1" applyFill="1" applyBorder="1" applyAlignment="1">
      <alignment horizontal="right" vertical="top"/>
    </xf>
    <xf numFmtId="164" fontId="18" fillId="0" borderId="0" xfId="0" applyNumberFormat="1" applyFont="1" applyFill="1" applyAlignment="1">
      <alignment horizontal="right"/>
    </xf>
    <xf numFmtId="164" fontId="18" fillId="0" borderId="0" xfId="0" applyNumberFormat="1" applyFont="1" applyFill="1" applyBorder="1" applyAlignment="1">
      <alignment horizontal="right" vertical="top" wrapText="1"/>
    </xf>
    <xf numFmtId="0" fontId="0" fillId="0" borderId="0" xfId="0" applyAlignment="1">
      <alignment vertical="top"/>
    </xf>
    <xf numFmtId="164" fontId="18" fillId="0" borderId="0" xfId="0" applyNumberFormat="1" applyFont="1" applyFill="1" applyAlignment="1">
      <alignment horizontal="right" vertical="top"/>
    </xf>
    <xf numFmtId="0" fontId="54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42" fillId="0" borderId="0" xfId="0" applyFont="1" applyFill="1" applyAlignment="1">
      <alignment horizontal="right"/>
    </xf>
    <xf numFmtId="0" fontId="42" fillId="0" borderId="27" xfId="0" applyFont="1" applyFill="1" applyBorder="1" applyAlignment="1">
      <alignment horizontal="center" vertical="center" wrapText="1"/>
    </xf>
    <xf numFmtId="0" fontId="42" fillId="0" borderId="28" xfId="0" applyFont="1" applyFill="1" applyBorder="1" applyAlignment="1">
      <alignment horizontal="center" vertical="center" wrapText="1"/>
    </xf>
    <xf numFmtId="0" fontId="42" fillId="0" borderId="3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center"/>
    </xf>
    <xf numFmtId="0" fontId="5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2" fillId="0" borderId="29" xfId="0" applyFont="1" applyFill="1" applyBorder="1" applyAlignment="1">
      <alignment horizontal="center" vertical="center" wrapText="1"/>
    </xf>
    <xf numFmtId="0" fontId="42" fillId="0" borderId="3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right"/>
    </xf>
    <xf numFmtId="0" fontId="36" fillId="0" borderId="0" xfId="0" applyFont="1" applyFill="1" applyAlignment="1">
      <alignment horizontal="center" vertical="center" wrapText="1"/>
    </xf>
    <xf numFmtId="0" fontId="0" fillId="0" borderId="0" xfId="0" applyAlignment="1">
      <alignment horizontal="right" vertical="top"/>
    </xf>
    <xf numFmtId="0" fontId="30" fillId="0" borderId="7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64" fontId="4" fillId="2" borderId="5" xfId="0" applyNumberFormat="1" applyFont="1" applyFill="1" applyBorder="1" applyAlignment="1">
      <alignment horizontal="center"/>
    </xf>
    <xf numFmtId="164" fontId="15" fillId="2" borderId="5" xfId="0" applyNumberFormat="1" applyFont="1" applyFill="1" applyBorder="1" applyAlignment="1">
      <alignment horizontal="center"/>
    </xf>
    <xf numFmtId="164" fontId="0" fillId="2" borderId="0" xfId="0" applyNumberFormat="1" applyFill="1" applyAlignment="1">
      <alignment horizontal="right"/>
    </xf>
    <xf numFmtId="164" fontId="0" fillId="2" borderId="0" xfId="0" applyNumberFormat="1" applyFont="1" applyFill="1" applyAlignment="1">
      <alignment horizontal="right"/>
    </xf>
    <xf numFmtId="164" fontId="0" fillId="2" borderId="0" xfId="0" applyNumberFormat="1" applyFill="1" applyBorder="1" applyAlignment="1">
      <alignment horizontal="right"/>
    </xf>
    <xf numFmtId="164" fontId="36" fillId="2" borderId="0" xfId="0" applyNumberFormat="1" applyFont="1" applyFill="1" applyAlignment="1">
      <alignment horizontal="center" vertical="center" wrapText="1"/>
    </xf>
    <xf numFmtId="0" fontId="25" fillId="0" borderId="7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164" fontId="20" fillId="2" borderId="5" xfId="0" applyNumberFormat="1" applyFont="1" applyFill="1" applyBorder="1" applyAlignment="1">
      <alignment horizontal="center" vertical="top" wrapText="1"/>
    </xf>
    <xf numFmtId="164" fontId="39" fillId="2" borderId="5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 wrapText="1"/>
    </xf>
    <xf numFmtId="0" fontId="31" fillId="0" borderId="5" xfId="0" applyFont="1" applyFill="1" applyBorder="1" applyAlignment="1">
      <alignment horizontal="left"/>
    </xf>
    <xf numFmtId="0" fontId="43" fillId="0" borderId="7" xfId="0" applyFont="1" applyFill="1" applyBorder="1" applyAlignment="1">
      <alignment horizontal="center" vertical="center"/>
    </xf>
    <xf numFmtId="0" fontId="43" fillId="0" borderId="13" xfId="0" applyFont="1" applyFill="1" applyBorder="1" applyAlignment="1">
      <alignment horizontal="center" vertical="center"/>
    </xf>
    <xf numFmtId="0" fontId="43" fillId="0" borderId="5" xfId="0" applyFont="1" applyFill="1" applyBorder="1" applyAlignment="1">
      <alignment horizontal="center" vertical="center" wrapText="1"/>
    </xf>
    <xf numFmtId="0" fontId="27" fillId="0" borderId="5" xfId="0" applyFont="1" applyFill="1" applyBorder="1" applyAlignment="1">
      <alignment horizontal="left" vertical="center" wrapText="1" shrinkToFit="1"/>
    </xf>
    <xf numFmtId="49" fontId="27" fillId="0" borderId="5" xfId="0" applyNumberFormat="1" applyFont="1" applyFill="1" applyBorder="1" applyAlignment="1">
      <alignment horizontal="center" vertical="center"/>
    </xf>
    <xf numFmtId="0" fontId="25" fillId="0" borderId="7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31" fillId="0" borderId="0" xfId="0" applyFont="1" applyFill="1" applyAlignment="1">
      <alignment horizontal="center"/>
    </xf>
    <xf numFmtId="165" fontId="27" fillId="0" borderId="7" xfId="0" applyNumberFormat="1" applyFont="1" applyFill="1" applyBorder="1" applyAlignment="1">
      <alignment horizontal="center" vertical="center"/>
    </xf>
    <xf numFmtId="165" fontId="27" fillId="0" borderId="13" xfId="0" applyNumberFormat="1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43" fillId="0" borderId="9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3" xfId="0" applyFont="1" applyFill="1" applyBorder="1" applyAlignment="1">
      <alignment horizontal="center" vertical="center"/>
    </xf>
    <xf numFmtId="164" fontId="20" fillId="4" borderId="5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Border="1" applyAlignment="1">
      <alignment horizontal="center" vertical="top"/>
    </xf>
    <xf numFmtId="164" fontId="19" fillId="0" borderId="0" xfId="0" applyNumberFormat="1" applyFont="1" applyFill="1" applyBorder="1" applyAlignment="1">
      <alignment horizontal="center" vertical="top" wrapText="1"/>
    </xf>
    <xf numFmtId="164" fontId="18" fillId="0" borderId="0" xfId="0" applyNumberFormat="1" applyFont="1" applyFill="1" applyAlignment="1">
      <alignment horizontal="center"/>
    </xf>
    <xf numFmtId="49" fontId="18" fillId="0" borderId="0" xfId="0" applyNumberFormat="1" applyFont="1" applyFill="1" applyBorder="1" applyAlignment="1">
      <alignment horizontal="center" vertical="top"/>
    </xf>
    <xf numFmtId="49" fontId="20" fillId="4" borderId="5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horizontal="center" vertical="top"/>
    </xf>
    <xf numFmtId="0" fontId="18" fillId="0" borderId="0" xfId="0" applyFont="1" applyFill="1" applyBorder="1" applyAlignment="1">
      <alignment horizontal="center" vertical="top"/>
    </xf>
    <xf numFmtId="166" fontId="20" fillId="0" borderId="5" xfId="0" applyNumberFormat="1" applyFont="1" applyFill="1" applyBorder="1" applyAlignment="1">
      <alignment horizontal="center" vertical="center" wrapText="1"/>
    </xf>
    <xf numFmtId="49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/>
    </xf>
    <xf numFmtId="164" fontId="20" fillId="0" borderId="5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 horizontal="right" vertical="top"/>
    </xf>
    <xf numFmtId="0" fontId="54" fillId="0" borderId="0" xfId="0" applyFont="1" applyFill="1" applyAlignment="1">
      <alignment horizontal="right"/>
    </xf>
    <xf numFmtId="0" fontId="0" fillId="0" borderId="0" xfId="0" applyFill="1" applyAlignment="1">
      <alignment vertical="top"/>
    </xf>
    <xf numFmtId="164" fontId="17" fillId="0" borderId="0" xfId="0" applyNumberFormat="1" applyFont="1" applyFill="1" applyBorder="1" applyAlignment="1"/>
    <xf numFmtId="0" fontId="0" fillId="0" borderId="0" xfId="0" applyAlignment="1"/>
    <xf numFmtId="164" fontId="20" fillId="0" borderId="5" xfId="0" applyNumberFormat="1" applyFont="1" applyFill="1" applyBorder="1" applyAlignment="1">
      <alignment horizontal="center" vertical="top" wrapText="1"/>
    </xf>
    <xf numFmtId="164" fontId="17" fillId="0" borderId="0" xfId="0" applyNumberFormat="1" applyFont="1" applyFill="1" applyBorder="1" applyAlignment="1">
      <alignment horizontal="center" vertical="center"/>
    </xf>
    <xf numFmtId="164" fontId="19" fillId="0" borderId="0" xfId="0" applyNumberFormat="1" applyFont="1" applyFill="1" applyBorder="1" applyAlignment="1">
      <alignment horizontal="center" vertical="top"/>
    </xf>
  </cellXfs>
  <cellStyles count="14">
    <cellStyle name="Обычный" xfId="0" builtinId="0"/>
    <cellStyle name="Обычный 2" xfId="1"/>
    <cellStyle name="Обычный 2 2" xfId="5"/>
    <cellStyle name="Обычный 2 3" xfId="4"/>
    <cellStyle name="Обычный 3" xfId="6"/>
    <cellStyle name="Обычный 3 2" xfId="2"/>
    <cellStyle name="Обычный 4" xfId="7"/>
    <cellStyle name="Обычный 4 2" xfId="8"/>
    <cellStyle name="Обычный 4 3" xfId="12"/>
    <cellStyle name="Обычный 5" xfId="3"/>
    <cellStyle name="Финансовый 2" xfId="9"/>
    <cellStyle name="Финансовый 3" xfId="10"/>
    <cellStyle name="Финансовый 4" xfId="11"/>
    <cellStyle name="Финансовый 4 2" xfId="1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Docs\&#1040;&#1076;&#1084;&#1080;&#1085;&#1080;&#1089;&#1090;&#1088;&#1072;&#1094;&#1080;&#1103;\2021\&#1056;&#1077;&#1096;&#1077;&#1085;&#1080;&#1103;\&#8470;%2034%20%20%20&#1086;&#1090;%2030.11.2021&#1075;\&#1055;&#1088;&#1080;&#1083;&#1086;&#1078;&#1077;&#1085;&#1080;&#1103;%20&#1074;&#1089;&#1077;%20&#1082;%20&#1088;&#1077;&#1096;&#1077;&#1085;&#1080;&#1102;-1%20&#8212;%20&#1082;&#1086;&#1087;&#1080;&#110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ение 1"/>
      <sheetName val="приложение 2"/>
      <sheetName val="приложение 3"/>
      <sheetName val="Приложени3"/>
      <sheetName val="приложение 4"/>
      <sheetName val="приложение 5"/>
      <sheetName val="отмена приложения"/>
      <sheetName val="Лист1"/>
    </sheetNames>
    <sheetDataSet>
      <sheetData sheetId="0"/>
      <sheetData sheetId="1">
        <row r="67">
          <cell r="A67" t="str">
            <v>2 02 49999 10 0000 150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9"/>
  <sheetViews>
    <sheetView zoomScale="91" zoomScaleNormal="91" workbookViewId="0">
      <selection activeCell="A6" sqref="A6:F6"/>
    </sheetView>
  </sheetViews>
  <sheetFormatPr defaultRowHeight="15" x14ac:dyDescent="0.25"/>
  <cols>
    <col min="1" max="1" width="34.85546875" style="79" bestFit="1" customWidth="1"/>
    <col min="2" max="2" width="69.7109375" style="79" customWidth="1"/>
    <col min="3" max="3" width="16.28515625" style="79" customWidth="1"/>
    <col min="4" max="5" width="16.28515625" style="6" customWidth="1"/>
    <col min="6" max="6" width="13.42578125" style="6" customWidth="1"/>
    <col min="7" max="7" width="10" bestFit="1" customWidth="1"/>
  </cols>
  <sheetData>
    <row r="1" spans="1:6" ht="15.75" x14ac:dyDescent="0.25">
      <c r="A1" s="11"/>
      <c r="B1" s="531" t="s">
        <v>499</v>
      </c>
      <c r="C1" s="531"/>
      <c r="D1" s="531"/>
      <c r="E1" s="531"/>
      <c r="F1" s="531"/>
    </row>
    <row r="2" spans="1:6" ht="15.75" customHeight="1" x14ac:dyDescent="0.25">
      <c r="A2" s="11"/>
      <c r="B2" s="542"/>
      <c r="C2" s="542"/>
      <c r="D2" s="543" t="s">
        <v>776</v>
      </c>
      <c r="E2" s="543"/>
      <c r="F2" s="543"/>
    </row>
    <row r="3" spans="1:6" ht="15.75" x14ac:dyDescent="0.25">
      <c r="A3" s="11"/>
      <c r="B3" s="542"/>
      <c r="C3" s="542"/>
      <c r="D3" s="543"/>
      <c r="E3" s="543"/>
      <c r="F3" s="543"/>
    </row>
    <row r="4" spans="1:6" ht="15.75" x14ac:dyDescent="0.25">
      <c r="A4" s="11"/>
      <c r="B4" s="531" t="s">
        <v>691</v>
      </c>
      <c r="C4" s="531"/>
      <c r="D4" s="531"/>
      <c r="E4" s="531"/>
      <c r="F4" s="531"/>
    </row>
    <row r="5" spans="1:6" ht="15.75" x14ac:dyDescent="0.25">
      <c r="A5" s="11"/>
      <c r="B5" s="379"/>
      <c r="C5" s="531" t="s">
        <v>501</v>
      </c>
      <c r="D5" s="531"/>
      <c r="E5" s="531"/>
      <c r="F5" s="531"/>
    </row>
    <row r="6" spans="1:6" x14ac:dyDescent="0.25">
      <c r="A6" s="531" t="s">
        <v>779</v>
      </c>
      <c r="B6" s="531"/>
      <c r="C6" s="531"/>
      <c r="D6" s="531"/>
      <c r="E6" s="531"/>
      <c r="F6" s="531"/>
    </row>
    <row r="8" spans="1:6" x14ac:dyDescent="0.25">
      <c r="B8" s="541"/>
      <c r="C8" s="541"/>
    </row>
    <row r="10" spans="1:6" s="1" customFormat="1" ht="20.25" customHeight="1" x14ac:dyDescent="0.2">
      <c r="A10" s="539" t="s">
        <v>502</v>
      </c>
      <c r="B10" s="539"/>
      <c r="C10" s="539"/>
      <c r="D10" s="539"/>
      <c r="E10" s="539"/>
      <c r="F10" s="10"/>
    </row>
    <row r="11" spans="1:6" s="1" customFormat="1" ht="20.25" customHeight="1" x14ac:dyDescent="0.2">
      <c r="A11" s="539"/>
      <c r="B11" s="539"/>
      <c r="C11" s="539"/>
      <c r="D11" s="539"/>
      <c r="E11" s="539"/>
      <c r="F11" s="10"/>
    </row>
    <row r="12" spans="1:6" s="1" customFormat="1" ht="20.25" customHeight="1" x14ac:dyDescent="0.2">
      <c r="A12" s="539"/>
      <c r="B12" s="539"/>
      <c r="C12" s="539"/>
      <c r="D12" s="539"/>
      <c r="E12" s="539"/>
      <c r="F12" s="10"/>
    </row>
    <row r="13" spans="1:6" ht="60" customHeight="1" thickBot="1" x14ac:dyDescent="0.3">
      <c r="A13" s="540"/>
      <c r="B13" s="540"/>
      <c r="C13" s="540"/>
      <c r="D13" s="540"/>
      <c r="E13" s="540"/>
    </row>
    <row r="14" spans="1:6" s="2" customFormat="1" ht="18.75" customHeight="1" x14ac:dyDescent="0.2">
      <c r="A14" s="537" t="s">
        <v>442</v>
      </c>
      <c r="B14" s="535" t="s">
        <v>151</v>
      </c>
      <c r="C14" s="532" t="s">
        <v>434</v>
      </c>
      <c r="D14" s="533"/>
      <c r="E14" s="534"/>
      <c r="F14" s="211"/>
    </row>
    <row r="15" spans="1:6" s="2" customFormat="1" ht="15.75" customHeight="1" thickBot="1" x14ac:dyDescent="0.3">
      <c r="A15" s="538"/>
      <c r="B15" s="536"/>
      <c r="C15" s="212" t="s">
        <v>437</v>
      </c>
      <c r="D15" s="212" t="s">
        <v>52</v>
      </c>
      <c r="E15" s="213" t="s">
        <v>503</v>
      </c>
      <c r="F15" s="211"/>
    </row>
    <row r="16" spans="1:6" s="3" customFormat="1" ht="35.25" customHeight="1" x14ac:dyDescent="0.2">
      <c r="A16" s="310" t="s">
        <v>732</v>
      </c>
      <c r="B16" s="386" t="s">
        <v>733</v>
      </c>
      <c r="C16" s="311">
        <v>3060.8</v>
      </c>
      <c r="D16" s="311">
        <v>0</v>
      </c>
      <c r="E16" s="311">
        <v>0</v>
      </c>
      <c r="F16" s="214"/>
    </row>
    <row r="17" spans="1:6" s="3" customFormat="1" ht="18.75" customHeight="1" thickBot="1" x14ac:dyDescent="0.25">
      <c r="A17" s="312"/>
      <c r="B17" s="313" t="s">
        <v>643</v>
      </c>
      <c r="C17" s="314">
        <f>C16</f>
        <v>3060.8</v>
      </c>
      <c r="D17" s="314">
        <f t="shared" ref="D17:E17" si="0">D16</f>
        <v>0</v>
      </c>
      <c r="E17" s="314">
        <f t="shared" si="0"/>
        <v>0</v>
      </c>
      <c r="F17" s="214"/>
    </row>
    <row r="18" spans="1:6" s="1" customFormat="1" ht="12.75" x14ac:dyDescent="0.2">
      <c r="A18" s="215"/>
      <c r="B18" s="215"/>
      <c r="C18" s="8"/>
      <c r="D18" s="8"/>
      <c r="E18" s="8"/>
      <c r="F18" s="10"/>
    </row>
    <row r="19" spans="1:6" x14ac:dyDescent="0.25">
      <c r="A19" s="6"/>
      <c r="B19" s="6"/>
      <c r="C19" s="7"/>
      <c r="D19" s="7"/>
      <c r="E19" s="7"/>
    </row>
    <row r="20" spans="1:6" s="1" customFormat="1" ht="12.75" x14ac:dyDescent="0.2">
      <c r="A20" s="10"/>
      <c r="B20" s="10"/>
      <c r="C20" s="8"/>
      <c r="D20" s="8"/>
      <c r="E20" s="8"/>
      <c r="F20" s="10"/>
    </row>
    <row r="21" spans="1:6" x14ac:dyDescent="0.25">
      <c r="A21" s="6"/>
      <c r="B21" s="6"/>
      <c r="C21" s="7"/>
      <c r="D21" s="7"/>
      <c r="E21" s="7"/>
    </row>
    <row r="22" spans="1:6" x14ac:dyDescent="0.25">
      <c r="A22" s="6"/>
      <c r="B22" s="6"/>
      <c r="C22" s="7"/>
      <c r="D22" s="7"/>
      <c r="E22" s="7"/>
    </row>
    <row r="23" spans="1:6" s="1" customFormat="1" ht="12.75" x14ac:dyDescent="0.2">
      <c r="A23" s="10"/>
      <c r="B23" s="10"/>
      <c r="C23" s="8"/>
      <c r="D23" s="8"/>
      <c r="E23" s="8"/>
      <c r="F23" s="10"/>
    </row>
    <row r="24" spans="1:6" s="1" customFormat="1" ht="12.75" x14ac:dyDescent="0.2">
      <c r="A24" s="10"/>
      <c r="B24" s="10"/>
      <c r="C24" s="8"/>
      <c r="D24" s="8"/>
      <c r="E24" s="8"/>
      <c r="F24" s="10"/>
    </row>
    <row r="25" spans="1:6" s="1" customFormat="1" ht="16.5" x14ac:dyDescent="0.25">
      <c r="A25" s="216"/>
      <c r="B25" s="217"/>
      <c r="C25" s="218"/>
      <c r="D25" s="219"/>
      <c r="E25" s="219"/>
      <c r="F25" s="219"/>
    </row>
    <row r="26" spans="1:6" s="1" customFormat="1" ht="16.5" x14ac:dyDescent="0.25">
      <c r="A26" s="219"/>
      <c r="B26" s="217"/>
      <c r="C26" s="218"/>
      <c r="D26" s="219"/>
      <c r="E26" s="219"/>
      <c r="F26" s="10"/>
    </row>
    <row r="27" spans="1:6" s="1" customFormat="1" x14ac:dyDescent="0.25">
      <c r="A27" s="10"/>
      <c r="B27" s="10"/>
      <c r="C27" s="8"/>
      <c r="D27" s="8"/>
      <c r="E27" s="219"/>
      <c r="F27" s="10"/>
    </row>
    <row r="28" spans="1:6" s="1" customFormat="1" ht="15.75" x14ac:dyDescent="0.25">
      <c r="A28" s="10"/>
      <c r="B28" s="220"/>
      <c r="C28" s="8"/>
      <c r="D28" s="8"/>
      <c r="E28" s="219"/>
      <c r="F28" s="10"/>
    </row>
    <row r="29" spans="1:6" s="1" customFormat="1" ht="15.75" x14ac:dyDescent="0.25">
      <c r="A29" s="10"/>
      <c r="B29" s="10"/>
      <c r="C29" s="221"/>
      <c r="D29" s="8"/>
      <c r="E29" s="219"/>
      <c r="F29" s="8"/>
    </row>
    <row r="30" spans="1:6" s="1" customFormat="1" x14ac:dyDescent="0.25">
      <c r="A30" s="10"/>
      <c r="B30" s="10"/>
      <c r="C30" s="8"/>
      <c r="D30" s="8"/>
      <c r="E30" s="219"/>
      <c r="F30" s="8"/>
    </row>
    <row r="31" spans="1:6" s="1" customFormat="1" ht="15.75" x14ac:dyDescent="0.25">
      <c r="A31" s="222"/>
      <c r="B31" s="4"/>
      <c r="C31" s="223"/>
      <c r="D31" s="216"/>
      <c r="E31" s="219"/>
      <c r="F31" s="216"/>
    </row>
    <row r="32" spans="1:6" s="1" customFormat="1" x14ac:dyDescent="0.25">
      <c r="A32" s="6"/>
      <c r="B32" s="5"/>
      <c r="C32" s="7"/>
      <c r="D32" s="7"/>
      <c r="E32" s="219"/>
      <c r="F32" s="8"/>
    </row>
    <row r="33" spans="1:6" s="1" customFormat="1" x14ac:dyDescent="0.25">
      <c r="A33" s="6"/>
      <c r="B33" s="6"/>
      <c r="C33" s="7"/>
      <c r="D33" s="7"/>
      <c r="E33" s="219"/>
      <c r="F33" s="8"/>
    </row>
    <row r="34" spans="1:6" s="1" customFormat="1" x14ac:dyDescent="0.25">
      <c r="A34" s="6"/>
      <c r="B34" s="6"/>
      <c r="C34" s="7"/>
      <c r="D34" s="7"/>
      <c r="E34" s="219"/>
      <c r="F34" s="8"/>
    </row>
    <row r="35" spans="1:6" s="1" customFormat="1" x14ac:dyDescent="0.25">
      <c r="A35" s="6"/>
      <c r="B35" s="6"/>
      <c r="C35" s="7"/>
      <c r="D35" s="7"/>
      <c r="E35" s="219"/>
      <c r="F35" s="8"/>
    </row>
    <row r="36" spans="1:6" s="1" customFormat="1" x14ac:dyDescent="0.25">
      <c r="A36" s="6"/>
      <c r="B36" s="6"/>
      <c r="C36" s="10"/>
      <c r="D36" s="7"/>
      <c r="E36" s="219"/>
      <c r="F36" s="8"/>
    </row>
    <row r="37" spans="1:6" s="1" customFormat="1" x14ac:dyDescent="0.25">
      <c r="A37" s="6"/>
      <c r="B37" s="6"/>
      <c r="C37" s="7"/>
      <c r="D37" s="7"/>
      <c r="E37" s="219"/>
      <c r="F37" s="8"/>
    </row>
    <row r="38" spans="1:6" s="1" customFormat="1" x14ac:dyDescent="0.25">
      <c r="A38" s="6"/>
      <c r="B38" s="6"/>
      <c r="C38" s="7"/>
      <c r="D38" s="7"/>
      <c r="E38" s="219"/>
      <c r="F38" s="8"/>
    </row>
    <row r="39" spans="1:6" s="1" customFormat="1" x14ac:dyDescent="0.25">
      <c r="A39" s="6"/>
      <c r="B39" s="6"/>
      <c r="C39" s="7"/>
      <c r="D39" s="7"/>
      <c r="E39" s="219"/>
      <c r="F39" s="8"/>
    </row>
    <row r="40" spans="1:6" s="1" customFormat="1" x14ac:dyDescent="0.25">
      <c r="A40" s="6"/>
      <c r="B40" s="6"/>
      <c r="C40" s="7"/>
      <c r="D40" s="7"/>
      <c r="E40" s="219"/>
      <c r="F40" s="8"/>
    </row>
    <row r="41" spans="1:6" s="1" customFormat="1" x14ac:dyDescent="0.25">
      <c r="A41" s="6"/>
      <c r="B41" s="6"/>
      <c r="C41" s="7"/>
      <c r="D41" s="7"/>
      <c r="E41" s="219"/>
      <c r="F41" s="8"/>
    </row>
    <row r="42" spans="1:6" s="1" customFormat="1" x14ac:dyDescent="0.25">
      <c r="A42" s="6"/>
      <c r="B42" s="6"/>
      <c r="C42" s="7"/>
      <c r="D42" s="7"/>
      <c r="E42" s="219"/>
      <c r="F42" s="8"/>
    </row>
    <row r="43" spans="1:6" s="1" customFormat="1" x14ac:dyDescent="0.25">
      <c r="A43" s="6"/>
      <c r="B43" s="6"/>
      <c r="C43" s="7"/>
      <c r="D43" s="7"/>
      <c r="E43" s="219"/>
      <c r="F43" s="8"/>
    </row>
    <row r="44" spans="1:6" s="1" customFormat="1" x14ac:dyDescent="0.25">
      <c r="A44" s="6"/>
      <c r="B44" s="6"/>
      <c r="C44" s="7"/>
      <c r="D44" s="7"/>
      <c r="E44" s="219"/>
      <c r="F44" s="8"/>
    </row>
    <row r="45" spans="1:6" s="1" customFormat="1" x14ac:dyDescent="0.25">
      <c r="A45" s="6"/>
      <c r="B45" s="6"/>
      <c r="C45" s="7"/>
      <c r="D45" s="7"/>
      <c r="E45" s="219"/>
      <c r="F45" s="8"/>
    </row>
    <row r="46" spans="1:6" s="1" customFormat="1" x14ac:dyDescent="0.25">
      <c r="A46" s="6"/>
      <c r="B46" s="6"/>
      <c r="C46" s="7"/>
      <c r="D46" s="7"/>
      <c r="E46" s="219"/>
      <c r="F46" s="8"/>
    </row>
    <row r="47" spans="1:6" s="1" customFormat="1" x14ac:dyDescent="0.25">
      <c r="A47" s="6"/>
      <c r="B47" s="6"/>
      <c r="C47" s="7"/>
      <c r="D47" s="7"/>
      <c r="E47" s="219"/>
      <c r="F47" s="8"/>
    </row>
    <row r="48" spans="1:6" s="1" customFormat="1" x14ac:dyDescent="0.25">
      <c r="A48" s="6"/>
      <c r="B48" s="6"/>
      <c r="C48" s="7"/>
      <c r="D48" s="7"/>
      <c r="E48" s="219"/>
      <c r="F48" s="8"/>
    </row>
    <row r="49" spans="1:7" s="1" customFormat="1" x14ac:dyDescent="0.25">
      <c r="A49" s="6"/>
      <c r="B49" s="6"/>
      <c r="C49" s="7"/>
      <c r="D49" s="7"/>
      <c r="E49" s="219"/>
      <c r="F49" s="8"/>
    </row>
    <row r="50" spans="1:7" s="1" customFormat="1" x14ac:dyDescent="0.25">
      <c r="A50" s="6"/>
      <c r="B50" s="6"/>
      <c r="C50" s="7"/>
      <c r="D50" s="7"/>
      <c r="E50" s="219"/>
      <c r="F50" s="8"/>
    </row>
    <row r="51" spans="1:7" s="1" customFormat="1" x14ac:dyDescent="0.25">
      <c r="A51" s="6"/>
      <c r="B51" s="6"/>
      <c r="C51" s="7"/>
      <c r="D51" s="7"/>
      <c r="E51" s="219"/>
      <c r="F51" s="8"/>
      <c r="G51" s="9"/>
    </row>
    <row r="52" spans="1:7" s="1" customFormat="1" x14ac:dyDescent="0.25">
      <c r="A52" s="6"/>
      <c r="B52" s="6"/>
      <c r="C52" s="7"/>
      <c r="D52" s="7"/>
      <c r="E52" s="219"/>
      <c r="F52" s="8"/>
      <c r="G52" s="9"/>
    </row>
    <row r="53" spans="1:7" s="1" customFormat="1" x14ac:dyDescent="0.25">
      <c r="A53" s="6"/>
      <c r="B53" s="6"/>
      <c r="C53" s="7"/>
      <c r="D53" s="7"/>
      <c r="E53" s="219"/>
      <c r="F53" s="8"/>
      <c r="G53" s="9"/>
    </row>
    <row r="54" spans="1:7" s="1" customFormat="1" x14ac:dyDescent="0.25">
      <c r="A54" s="6"/>
      <c r="B54" s="6"/>
      <c r="C54" s="7"/>
      <c r="D54" s="7"/>
      <c r="E54" s="219"/>
      <c r="F54" s="8"/>
      <c r="G54" s="9"/>
    </row>
    <row r="55" spans="1:7" s="1" customFormat="1" x14ac:dyDescent="0.25">
      <c r="A55" s="6"/>
      <c r="B55" s="6"/>
      <c r="C55" s="7"/>
      <c r="D55" s="7"/>
      <c r="E55" s="219"/>
      <c r="F55" s="8"/>
      <c r="G55" s="9"/>
    </row>
    <row r="56" spans="1:7" s="1" customFormat="1" x14ac:dyDescent="0.25">
      <c r="A56" s="6"/>
      <c r="B56" s="6"/>
      <c r="C56" s="7"/>
      <c r="D56" s="7"/>
      <c r="E56" s="219"/>
      <c r="F56" s="8"/>
      <c r="G56" s="9"/>
    </row>
    <row r="57" spans="1:7" s="1" customFormat="1" x14ac:dyDescent="0.25">
      <c r="A57" s="6"/>
      <c r="B57" s="6"/>
      <c r="C57" s="7"/>
      <c r="D57" s="7"/>
      <c r="E57" s="219"/>
      <c r="F57" s="8"/>
      <c r="G57" s="9"/>
    </row>
    <row r="58" spans="1:7" s="1" customFormat="1" x14ac:dyDescent="0.25">
      <c r="A58" s="6"/>
      <c r="B58" s="6"/>
      <c r="C58" s="7"/>
      <c r="D58" s="7"/>
      <c r="E58" s="219"/>
      <c r="F58" s="8"/>
      <c r="G58" s="9"/>
    </row>
    <row r="59" spans="1:7" s="1" customFormat="1" x14ac:dyDescent="0.25">
      <c r="A59" s="6"/>
      <c r="B59" s="6"/>
      <c r="C59" s="7"/>
      <c r="D59" s="7"/>
      <c r="E59" s="219"/>
      <c r="F59" s="8"/>
      <c r="G59" s="9"/>
    </row>
    <row r="60" spans="1:7" s="1" customFormat="1" x14ac:dyDescent="0.25">
      <c r="A60" s="6"/>
      <c r="B60" s="6"/>
      <c r="C60" s="7"/>
      <c r="D60" s="7"/>
      <c r="E60" s="219"/>
      <c r="F60" s="8"/>
      <c r="G60" s="9"/>
    </row>
    <row r="61" spans="1:7" s="1" customFormat="1" x14ac:dyDescent="0.25">
      <c r="A61" s="6"/>
      <c r="B61" s="6"/>
      <c r="C61" s="7"/>
      <c r="D61" s="7"/>
      <c r="E61" s="219"/>
      <c r="F61" s="8"/>
      <c r="G61" s="9"/>
    </row>
    <row r="62" spans="1:7" s="1" customFormat="1" x14ac:dyDescent="0.25">
      <c r="A62" s="6"/>
      <c r="B62" s="6"/>
      <c r="C62" s="7"/>
      <c r="D62" s="7"/>
      <c r="E62" s="219"/>
      <c r="F62" s="8"/>
      <c r="G62" s="9"/>
    </row>
    <row r="63" spans="1:7" s="1" customFormat="1" x14ac:dyDescent="0.25">
      <c r="A63" s="6"/>
      <c r="B63" s="6"/>
      <c r="C63" s="7"/>
      <c r="D63" s="7"/>
      <c r="E63" s="219"/>
      <c r="F63" s="8"/>
      <c r="G63" s="9"/>
    </row>
    <row r="64" spans="1:7" s="1" customFormat="1" x14ac:dyDescent="0.25">
      <c r="A64" s="6"/>
      <c r="B64" s="6"/>
      <c r="C64" s="7"/>
      <c r="D64" s="7"/>
      <c r="E64" s="219"/>
      <c r="F64" s="8"/>
      <c r="G64" s="9"/>
    </row>
    <row r="65" spans="1:7" s="1" customFormat="1" x14ac:dyDescent="0.25">
      <c r="A65" s="6"/>
      <c r="B65" s="6"/>
      <c r="C65" s="7"/>
      <c r="D65" s="7"/>
      <c r="E65" s="219"/>
      <c r="F65" s="8"/>
      <c r="G65" s="9"/>
    </row>
    <row r="66" spans="1:7" s="1" customFormat="1" x14ac:dyDescent="0.25">
      <c r="A66" s="6"/>
      <c r="B66" s="6"/>
      <c r="C66" s="7"/>
      <c r="D66" s="7"/>
      <c r="E66" s="219"/>
      <c r="F66" s="8"/>
      <c r="G66" s="9"/>
    </row>
    <row r="67" spans="1:7" s="1" customFormat="1" x14ac:dyDescent="0.25">
      <c r="A67" s="6"/>
      <c r="B67" s="6"/>
      <c r="C67" s="7"/>
      <c r="D67" s="7"/>
      <c r="E67" s="219"/>
      <c r="F67" s="8"/>
      <c r="G67" s="9"/>
    </row>
    <row r="68" spans="1:7" s="1" customFormat="1" x14ac:dyDescent="0.25">
      <c r="A68" s="6"/>
      <c r="B68" s="6"/>
      <c r="C68" s="7"/>
      <c r="D68" s="7"/>
      <c r="E68" s="219"/>
      <c r="F68" s="8"/>
      <c r="G68" s="9"/>
    </row>
    <row r="69" spans="1:7" s="1" customFormat="1" x14ac:dyDescent="0.25">
      <c r="A69" s="6"/>
      <c r="B69" s="6"/>
      <c r="C69" s="7"/>
      <c r="D69" s="7"/>
      <c r="E69" s="219"/>
      <c r="F69" s="8"/>
      <c r="G69" s="9"/>
    </row>
    <row r="70" spans="1:7" s="1" customFormat="1" x14ac:dyDescent="0.25">
      <c r="A70" s="6"/>
      <c r="B70" s="6"/>
      <c r="C70" s="7"/>
      <c r="D70" s="7"/>
      <c r="E70" s="219"/>
      <c r="F70" s="8"/>
      <c r="G70" s="9"/>
    </row>
    <row r="71" spans="1:7" s="1" customFormat="1" x14ac:dyDescent="0.25">
      <c r="A71" s="6"/>
      <c r="B71" s="6"/>
      <c r="C71" s="7"/>
      <c r="D71" s="7"/>
      <c r="E71" s="219"/>
      <c r="F71" s="8"/>
      <c r="G71" s="9"/>
    </row>
    <row r="72" spans="1:7" s="1" customFormat="1" x14ac:dyDescent="0.25">
      <c r="A72" s="6"/>
      <c r="B72" s="5"/>
      <c r="C72" s="7"/>
      <c r="D72" s="7"/>
      <c r="E72" s="219"/>
      <c r="F72" s="8"/>
      <c r="G72" s="9"/>
    </row>
    <row r="73" spans="1:7" s="1" customFormat="1" x14ac:dyDescent="0.25">
      <c r="A73" s="6"/>
      <c r="B73" s="5"/>
      <c r="C73" s="7"/>
      <c r="D73" s="7"/>
      <c r="E73" s="219"/>
      <c r="F73" s="8"/>
      <c r="G73" s="9"/>
    </row>
    <row r="74" spans="1:7" s="1" customFormat="1" x14ac:dyDescent="0.25">
      <c r="A74" s="6"/>
      <c r="B74" s="5"/>
      <c r="C74" s="7"/>
      <c r="D74" s="7"/>
      <c r="E74" s="219"/>
      <c r="F74" s="8"/>
      <c r="G74" s="9"/>
    </row>
    <row r="75" spans="1:7" s="1" customFormat="1" x14ac:dyDescent="0.25">
      <c r="A75" s="6"/>
      <c r="B75" s="5"/>
      <c r="C75" s="7"/>
      <c r="D75" s="7"/>
      <c r="E75" s="219"/>
      <c r="F75" s="8"/>
      <c r="G75" s="9"/>
    </row>
    <row r="76" spans="1:7" s="1" customFormat="1" x14ac:dyDescent="0.25">
      <c r="A76" s="6"/>
      <c r="B76" s="5"/>
      <c r="C76" s="7"/>
      <c r="D76" s="7"/>
      <c r="E76" s="219"/>
      <c r="F76" s="8"/>
      <c r="G76" s="9"/>
    </row>
    <row r="77" spans="1:7" s="1" customFormat="1" x14ac:dyDescent="0.25">
      <c r="A77" s="6"/>
      <c r="B77" s="5"/>
      <c r="C77" s="7"/>
      <c r="D77" s="7"/>
      <c r="E77" s="219"/>
      <c r="F77" s="8"/>
      <c r="G77" s="9"/>
    </row>
    <row r="78" spans="1:7" s="1" customFormat="1" x14ac:dyDescent="0.25">
      <c r="A78" s="6"/>
      <c r="B78" s="5"/>
      <c r="C78" s="7"/>
      <c r="D78" s="7"/>
      <c r="E78" s="219"/>
      <c r="F78" s="8"/>
      <c r="G78" s="9"/>
    </row>
    <row r="79" spans="1:7" s="1" customFormat="1" x14ac:dyDescent="0.25">
      <c r="A79" s="6"/>
      <c r="B79" s="5"/>
      <c r="C79" s="7"/>
      <c r="D79" s="7"/>
      <c r="E79" s="219"/>
      <c r="F79" s="8"/>
      <c r="G79" s="9"/>
    </row>
    <row r="80" spans="1:7" s="1" customFormat="1" x14ac:dyDescent="0.25">
      <c r="A80" s="6"/>
      <c r="B80" s="5"/>
      <c r="C80" s="7"/>
      <c r="D80" s="7"/>
      <c r="E80" s="219"/>
      <c r="F80" s="8"/>
      <c r="G80" s="9"/>
    </row>
    <row r="81" spans="1:7" s="1" customFormat="1" x14ac:dyDescent="0.25">
      <c r="A81" s="6"/>
      <c r="B81" s="5"/>
      <c r="C81" s="7"/>
      <c r="D81" s="7"/>
      <c r="E81" s="219"/>
      <c r="F81" s="8"/>
      <c r="G81" s="9"/>
    </row>
    <row r="82" spans="1:7" s="1" customFormat="1" x14ac:dyDescent="0.25">
      <c r="A82" s="6"/>
      <c r="B82" s="5"/>
      <c r="C82" s="7"/>
      <c r="D82" s="7"/>
      <c r="E82" s="219"/>
      <c r="F82" s="8"/>
      <c r="G82" s="9"/>
    </row>
    <row r="83" spans="1:7" s="1" customFormat="1" x14ac:dyDescent="0.25">
      <c r="A83" s="6"/>
      <c r="B83" s="5"/>
      <c r="C83" s="7"/>
      <c r="D83" s="7"/>
      <c r="E83" s="219"/>
      <c r="F83" s="8"/>
      <c r="G83" s="9"/>
    </row>
    <row r="84" spans="1:7" s="1" customFormat="1" x14ac:dyDescent="0.25">
      <c r="A84" s="6"/>
      <c r="B84" s="5"/>
      <c r="C84" s="7"/>
      <c r="D84" s="7"/>
      <c r="E84" s="219"/>
      <c r="F84" s="8"/>
      <c r="G84" s="9"/>
    </row>
    <row r="85" spans="1:7" s="1" customFormat="1" x14ac:dyDescent="0.25">
      <c r="A85" s="6"/>
      <c r="B85" s="5"/>
      <c r="C85" s="7"/>
      <c r="D85" s="7"/>
      <c r="E85" s="219"/>
      <c r="F85" s="8"/>
      <c r="G85" s="9"/>
    </row>
    <row r="86" spans="1:7" s="1" customFormat="1" x14ac:dyDescent="0.25">
      <c r="A86" s="6"/>
      <c r="B86" s="5"/>
      <c r="C86" s="7"/>
      <c r="D86" s="7"/>
      <c r="E86" s="219"/>
      <c r="F86" s="8"/>
      <c r="G86" s="9"/>
    </row>
    <row r="87" spans="1:7" s="1" customFormat="1" x14ac:dyDescent="0.25">
      <c r="A87" s="6"/>
      <c r="B87" s="5"/>
      <c r="C87" s="7"/>
      <c r="D87" s="7"/>
      <c r="E87" s="219"/>
      <c r="F87" s="8"/>
      <c r="G87" s="9"/>
    </row>
    <row r="88" spans="1:7" s="1" customFormat="1" x14ac:dyDescent="0.25">
      <c r="A88" s="6"/>
      <c r="B88" s="5"/>
      <c r="C88" s="7"/>
      <c r="D88" s="7"/>
      <c r="E88" s="219"/>
      <c r="F88" s="8"/>
      <c r="G88" s="9"/>
    </row>
    <row r="89" spans="1:7" s="1" customFormat="1" x14ac:dyDescent="0.25">
      <c r="A89" s="6"/>
      <c r="B89" s="5"/>
      <c r="C89" s="7"/>
      <c r="D89" s="7"/>
      <c r="E89" s="219"/>
      <c r="F89" s="8"/>
      <c r="G89" s="9"/>
    </row>
    <row r="90" spans="1:7" s="1" customFormat="1" x14ac:dyDescent="0.25">
      <c r="A90" s="6"/>
      <c r="B90" s="5"/>
      <c r="C90" s="7"/>
      <c r="D90" s="7"/>
      <c r="E90" s="219"/>
      <c r="F90" s="8"/>
      <c r="G90" s="9"/>
    </row>
    <row r="91" spans="1:7" s="1" customFormat="1" x14ac:dyDescent="0.25">
      <c r="A91" s="6"/>
      <c r="B91" s="5"/>
      <c r="C91" s="7"/>
      <c r="D91" s="7"/>
      <c r="E91" s="219"/>
      <c r="F91" s="8"/>
      <c r="G91" s="9"/>
    </row>
    <row r="92" spans="1:7" s="1" customFormat="1" x14ac:dyDescent="0.25">
      <c r="A92" s="6"/>
      <c r="B92" s="5"/>
      <c r="C92" s="7"/>
      <c r="D92" s="7"/>
      <c r="E92" s="219"/>
      <c r="F92" s="8"/>
      <c r="G92" s="9"/>
    </row>
    <row r="93" spans="1:7" s="1" customFormat="1" x14ac:dyDescent="0.25">
      <c r="A93" s="6"/>
      <c r="B93" s="5"/>
      <c r="C93" s="7"/>
      <c r="D93" s="7"/>
      <c r="E93" s="219"/>
      <c r="F93" s="8"/>
      <c r="G93" s="9"/>
    </row>
    <row r="94" spans="1:7" s="1" customFormat="1" x14ac:dyDescent="0.25">
      <c r="A94" s="6"/>
      <c r="B94" s="5"/>
      <c r="C94" s="7"/>
      <c r="D94" s="7"/>
      <c r="E94" s="219"/>
      <c r="F94" s="8"/>
      <c r="G94" s="9"/>
    </row>
    <row r="95" spans="1:7" s="1" customFormat="1" x14ac:dyDescent="0.25">
      <c r="A95" s="6"/>
      <c r="B95" s="5"/>
      <c r="C95" s="7"/>
      <c r="D95" s="7"/>
      <c r="E95" s="219"/>
      <c r="F95" s="8"/>
      <c r="G95" s="9"/>
    </row>
    <row r="96" spans="1:7" s="1" customFormat="1" x14ac:dyDescent="0.25">
      <c r="A96" s="6"/>
      <c r="B96" s="5"/>
      <c r="C96" s="7"/>
      <c r="D96" s="7"/>
      <c r="E96" s="219"/>
      <c r="F96" s="8"/>
      <c r="G96" s="9"/>
    </row>
    <row r="97" spans="1:7" s="1" customFormat="1" x14ac:dyDescent="0.25">
      <c r="A97" s="6"/>
      <c r="B97" s="5"/>
      <c r="C97" s="7"/>
      <c r="D97" s="7"/>
      <c r="E97" s="219"/>
      <c r="F97" s="8"/>
      <c r="G97" s="9"/>
    </row>
    <row r="98" spans="1:7" s="1" customFormat="1" x14ac:dyDescent="0.25">
      <c r="A98" s="6"/>
      <c r="B98" s="5"/>
      <c r="C98" s="7"/>
      <c r="D98" s="7"/>
      <c r="E98" s="219"/>
      <c r="F98" s="8"/>
      <c r="G98" s="9"/>
    </row>
    <row r="99" spans="1:7" s="1" customFormat="1" x14ac:dyDescent="0.25">
      <c r="A99" s="6"/>
      <c r="B99" s="5"/>
      <c r="C99" s="7"/>
      <c r="D99" s="7"/>
      <c r="E99" s="219"/>
      <c r="F99" s="8"/>
      <c r="G99" s="9"/>
    </row>
    <row r="100" spans="1:7" s="1" customFormat="1" x14ac:dyDescent="0.25">
      <c r="A100" s="6"/>
      <c r="B100" s="6"/>
      <c r="C100" s="7"/>
      <c r="D100" s="7"/>
      <c r="E100" s="219"/>
      <c r="F100" s="8"/>
      <c r="G100" s="9"/>
    </row>
    <row r="101" spans="1:7" s="1" customFormat="1" x14ac:dyDescent="0.25">
      <c r="A101" s="6"/>
      <c r="B101" s="6"/>
      <c r="C101" s="7"/>
      <c r="D101" s="7"/>
      <c r="E101" s="219"/>
      <c r="F101" s="8"/>
      <c r="G101" s="9"/>
    </row>
    <row r="102" spans="1:7" s="1" customFormat="1" x14ac:dyDescent="0.25">
      <c r="A102" s="6"/>
      <c r="B102" s="5"/>
      <c r="C102" s="7"/>
      <c r="D102" s="7"/>
      <c r="E102" s="219"/>
      <c r="F102" s="8"/>
      <c r="G102" s="9"/>
    </row>
    <row r="103" spans="1:7" s="1" customFormat="1" x14ac:dyDescent="0.25">
      <c r="A103" s="6"/>
      <c r="B103" s="5"/>
      <c r="C103" s="7"/>
      <c r="D103" s="7"/>
      <c r="E103" s="219"/>
      <c r="F103" s="8"/>
      <c r="G103" s="9"/>
    </row>
    <row r="104" spans="1:7" s="1" customFormat="1" x14ac:dyDescent="0.25">
      <c r="A104" s="6"/>
      <c r="B104" s="5"/>
      <c r="C104" s="7"/>
      <c r="D104" s="7"/>
      <c r="E104" s="219"/>
      <c r="F104" s="8"/>
      <c r="G104" s="9"/>
    </row>
    <row r="105" spans="1:7" s="1" customFormat="1" x14ac:dyDescent="0.25">
      <c r="A105" s="6"/>
      <c r="B105" s="5"/>
      <c r="C105" s="7"/>
      <c r="D105" s="7"/>
      <c r="E105" s="219"/>
      <c r="F105" s="8"/>
      <c r="G105" s="9"/>
    </row>
    <row r="106" spans="1:7" s="1" customFormat="1" x14ac:dyDescent="0.25">
      <c r="A106" s="6"/>
      <c r="B106" s="5"/>
      <c r="C106" s="7"/>
      <c r="D106" s="7"/>
      <c r="E106" s="219"/>
      <c r="F106" s="8"/>
      <c r="G106" s="9"/>
    </row>
    <row r="107" spans="1:7" s="1" customFormat="1" x14ac:dyDescent="0.25">
      <c r="A107" s="6"/>
      <c r="B107" s="5"/>
      <c r="C107" s="7"/>
      <c r="D107" s="7"/>
      <c r="E107" s="219"/>
      <c r="F107" s="8"/>
      <c r="G107" s="9"/>
    </row>
    <row r="108" spans="1:7" s="1" customFormat="1" x14ac:dyDescent="0.25">
      <c r="A108" s="6"/>
      <c r="B108" s="5"/>
      <c r="C108" s="7"/>
      <c r="D108" s="7"/>
      <c r="E108" s="219"/>
      <c r="F108" s="8"/>
      <c r="G108" s="9"/>
    </row>
    <row r="109" spans="1:7" s="1" customFormat="1" x14ac:dyDescent="0.25">
      <c r="A109" s="6"/>
      <c r="B109" s="6"/>
      <c r="C109" s="7"/>
      <c r="D109" s="7"/>
      <c r="E109" s="219"/>
      <c r="F109" s="8"/>
      <c r="G109" s="9"/>
    </row>
    <row r="110" spans="1:7" s="1" customFormat="1" x14ac:dyDescent="0.25">
      <c r="A110" s="6"/>
      <c r="B110" s="6"/>
      <c r="C110" s="7"/>
      <c r="D110" s="7"/>
      <c r="E110" s="219"/>
      <c r="F110" s="8"/>
      <c r="G110" s="9"/>
    </row>
    <row r="111" spans="1:7" s="1" customFormat="1" x14ac:dyDescent="0.25">
      <c r="A111" s="6"/>
      <c r="B111" s="6"/>
      <c r="C111" s="7"/>
      <c r="D111" s="7"/>
      <c r="E111" s="219"/>
      <c r="F111" s="8"/>
    </row>
    <row r="112" spans="1:7" s="1" customFormat="1" x14ac:dyDescent="0.25">
      <c r="A112" s="6"/>
      <c r="B112" s="6"/>
      <c r="C112" s="7"/>
      <c r="D112" s="7"/>
      <c r="E112" s="219"/>
      <c r="F112" s="8"/>
    </row>
    <row r="113" spans="1:6" s="1" customFormat="1" x14ac:dyDescent="0.25">
      <c r="A113" s="6"/>
      <c r="B113" s="6"/>
      <c r="C113" s="7"/>
      <c r="D113" s="7"/>
      <c r="E113" s="219"/>
      <c r="F113" s="8"/>
    </row>
    <row r="114" spans="1:6" s="1" customFormat="1" x14ac:dyDescent="0.25">
      <c r="A114" s="6"/>
      <c r="B114" s="6"/>
      <c r="C114" s="7"/>
      <c r="D114" s="7"/>
      <c r="E114" s="219"/>
      <c r="F114" s="8"/>
    </row>
    <row r="115" spans="1:6" s="1" customFormat="1" x14ac:dyDescent="0.25">
      <c r="A115" s="6"/>
      <c r="B115" s="6"/>
      <c r="C115" s="7"/>
      <c r="D115" s="7"/>
      <c r="E115" s="219"/>
      <c r="F115" s="8"/>
    </row>
    <row r="116" spans="1:6" s="1" customFormat="1" x14ac:dyDescent="0.25">
      <c r="A116" s="6"/>
      <c r="B116" s="6"/>
      <c r="C116" s="7"/>
      <c r="D116" s="7"/>
      <c r="E116" s="219"/>
      <c r="F116" s="8"/>
    </row>
    <row r="117" spans="1:6" s="1" customFormat="1" x14ac:dyDescent="0.25">
      <c r="A117" s="6"/>
      <c r="B117" s="6"/>
      <c r="C117" s="7"/>
      <c r="D117" s="7"/>
      <c r="E117" s="219"/>
      <c r="F117" s="8"/>
    </row>
    <row r="118" spans="1:6" s="1" customFormat="1" x14ac:dyDescent="0.25">
      <c r="A118" s="6"/>
      <c r="B118" s="6"/>
      <c r="C118" s="7"/>
      <c r="D118" s="7"/>
      <c r="E118" s="219"/>
      <c r="F118" s="8"/>
    </row>
    <row r="119" spans="1:6" s="1" customFormat="1" x14ac:dyDescent="0.25">
      <c r="A119" s="6"/>
      <c r="B119" s="6"/>
      <c r="C119" s="7"/>
      <c r="D119" s="7"/>
      <c r="E119" s="219"/>
      <c r="F119" s="8"/>
    </row>
    <row r="120" spans="1:6" s="1" customFormat="1" x14ac:dyDescent="0.25">
      <c r="A120" s="6"/>
      <c r="B120" s="6"/>
      <c r="C120" s="7"/>
      <c r="D120" s="7"/>
      <c r="E120" s="219"/>
      <c r="F120" s="8"/>
    </row>
    <row r="121" spans="1:6" s="1" customFormat="1" x14ac:dyDescent="0.25">
      <c r="A121" s="6"/>
      <c r="B121" s="6"/>
      <c r="C121" s="7"/>
      <c r="D121" s="7"/>
      <c r="E121" s="219"/>
      <c r="F121" s="8"/>
    </row>
    <row r="122" spans="1:6" s="1" customFormat="1" x14ac:dyDescent="0.25">
      <c r="A122" s="6"/>
      <c r="B122" s="6"/>
      <c r="C122" s="7"/>
      <c r="D122" s="7"/>
      <c r="E122" s="219"/>
      <c r="F122" s="8"/>
    </row>
    <row r="123" spans="1:6" s="1" customFormat="1" x14ac:dyDescent="0.25">
      <c r="A123" s="6"/>
      <c r="B123" s="6"/>
      <c r="C123" s="7"/>
      <c r="D123" s="7"/>
      <c r="E123" s="219"/>
      <c r="F123" s="8"/>
    </row>
    <row r="124" spans="1:6" s="1" customFormat="1" x14ac:dyDescent="0.25">
      <c r="A124" s="6"/>
      <c r="B124" s="6"/>
      <c r="C124" s="7"/>
      <c r="D124" s="7"/>
      <c r="E124" s="219"/>
      <c r="F124" s="8"/>
    </row>
    <row r="125" spans="1:6" s="1" customFormat="1" x14ac:dyDescent="0.25">
      <c r="A125" s="6"/>
      <c r="B125" s="6"/>
      <c r="C125" s="7"/>
      <c r="D125" s="7"/>
      <c r="E125" s="219"/>
      <c r="F125" s="8"/>
    </row>
    <row r="126" spans="1:6" s="1" customFormat="1" x14ac:dyDescent="0.25">
      <c r="A126" s="6"/>
      <c r="B126" s="6"/>
      <c r="C126" s="7"/>
      <c r="D126" s="7"/>
      <c r="E126" s="219"/>
      <c r="F126" s="8"/>
    </row>
    <row r="127" spans="1:6" s="1" customFormat="1" x14ac:dyDescent="0.25">
      <c r="A127" s="6"/>
      <c r="B127" s="6"/>
      <c r="C127" s="7"/>
      <c r="D127" s="7"/>
      <c r="E127" s="219"/>
      <c r="F127" s="8"/>
    </row>
    <row r="128" spans="1:6" s="1" customFormat="1" x14ac:dyDescent="0.25">
      <c r="A128" s="6"/>
      <c r="B128" s="6"/>
      <c r="C128" s="7"/>
      <c r="D128" s="7"/>
      <c r="E128" s="219"/>
      <c r="F128" s="8"/>
    </row>
    <row r="129" spans="1:6" s="1" customFormat="1" x14ac:dyDescent="0.25">
      <c r="A129" s="6"/>
      <c r="B129" s="6"/>
      <c r="C129" s="7"/>
      <c r="D129" s="7"/>
      <c r="E129" s="219"/>
      <c r="F129" s="8"/>
    </row>
    <row r="130" spans="1:6" s="1" customFormat="1" x14ac:dyDescent="0.25">
      <c r="A130" s="6"/>
      <c r="B130" s="6"/>
      <c r="C130" s="7"/>
      <c r="D130" s="7"/>
      <c r="E130" s="219"/>
      <c r="F130" s="8"/>
    </row>
    <row r="131" spans="1:6" s="1" customFormat="1" x14ac:dyDescent="0.25">
      <c r="A131" s="6"/>
      <c r="B131" s="6"/>
      <c r="C131" s="7"/>
      <c r="D131" s="7"/>
      <c r="E131" s="219"/>
      <c r="F131" s="8"/>
    </row>
    <row r="132" spans="1:6" s="1" customFormat="1" x14ac:dyDescent="0.25">
      <c r="A132" s="6"/>
      <c r="B132" s="6"/>
      <c r="C132" s="7"/>
      <c r="D132" s="7"/>
      <c r="E132" s="219"/>
      <c r="F132" s="8"/>
    </row>
    <row r="133" spans="1:6" s="1" customFormat="1" x14ac:dyDescent="0.25">
      <c r="A133" s="6"/>
      <c r="B133" s="6"/>
      <c r="C133" s="7"/>
      <c r="D133" s="7"/>
      <c r="E133" s="219"/>
      <c r="F133" s="8"/>
    </row>
    <row r="134" spans="1:6" s="1" customFormat="1" x14ac:dyDescent="0.25">
      <c r="A134" s="6"/>
      <c r="B134" s="6"/>
      <c r="C134" s="7"/>
      <c r="D134" s="7"/>
      <c r="E134" s="219"/>
      <c r="F134" s="8"/>
    </row>
    <row r="135" spans="1:6" s="1" customFormat="1" x14ac:dyDescent="0.25">
      <c r="A135" s="6"/>
      <c r="B135" s="6"/>
      <c r="C135" s="7"/>
      <c r="D135" s="7"/>
      <c r="E135" s="219"/>
      <c r="F135" s="8"/>
    </row>
    <row r="136" spans="1:6" s="1" customFormat="1" x14ac:dyDescent="0.25">
      <c r="A136" s="6"/>
      <c r="B136" s="6"/>
      <c r="C136" s="7"/>
      <c r="D136" s="7"/>
      <c r="E136" s="219"/>
      <c r="F136" s="8"/>
    </row>
    <row r="137" spans="1:6" s="1" customFormat="1" x14ac:dyDescent="0.25">
      <c r="A137" s="6"/>
      <c r="B137" s="6"/>
      <c r="C137" s="7"/>
      <c r="D137" s="7"/>
      <c r="E137" s="219"/>
      <c r="F137" s="8"/>
    </row>
    <row r="138" spans="1:6" s="1" customFormat="1" x14ac:dyDescent="0.25">
      <c r="A138" s="6"/>
      <c r="B138" s="6"/>
      <c r="C138" s="7"/>
      <c r="D138" s="7"/>
      <c r="E138" s="219"/>
      <c r="F138" s="8"/>
    </row>
    <row r="139" spans="1:6" s="1" customFormat="1" x14ac:dyDescent="0.25">
      <c r="A139" s="6"/>
      <c r="B139" s="6"/>
      <c r="C139" s="7"/>
      <c r="D139" s="7"/>
      <c r="E139" s="219"/>
      <c r="F139" s="8"/>
    </row>
    <row r="140" spans="1:6" s="1" customFormat="1" x14ac:dyDescent="0.25">
      <c r="A140" s="6"/>
      <c r="B140" s="6"/>
      <c r="C140" s="7"/>
      <c r="D140" s="7"/>
      <c r="E140" s="219"/>
      <c r="F140" s="8"/>
    </row>
    <row r="141" spans="1:6" s="1" customFormat="1" x14ac:dyDescent="0.25">
      <c r="A141" s="6"/>
      <c r="B141" s="6"/>
      <c r="C141" s="7"/>
      <c r="D141" s="7"/>
      <c r="E141" s="219"/>
      <c r="F141" s="8"/>
    </row>
    <row r="142" spans="1:6" s="1" customFormat="1" x14ac:dyDescent="0.25">
      <c r="A142" s="6"/>
      <c r="B142" s="6"/>
      <c r="C142" s="7"/>
      <c r="D142" s="7"/>
      <c r="E142" s="219"/>
      <c r="F142" s="8"/>
    </row>
    <row r="143" spans="1:6" s="1" customFormat="1" x14ac:dyDescent="0.25">
      <c r="A143" s="6"/>
      <c r="B143" s="6"/>
      <c r="C143" s="7"/>
      <c r="D143" s="7"/>
      <c r="E143" s="219"/>
      <c r="F143" s="8"/>
    </row>
    <row r="144" spans="1:6" s="1" customFormat="1" x14ac:dyDescent="0.25">
      <c r="A144" s="6"/>
      <c r="B144" s="6"/>
      <c r="C144" s="7"/>
      <c r="D144" s="7"/>
      <c r="E144" s="219"/>
      <c r="F144" s="8"/>
    </row>
    <row r="145" spans="1:6" s="1" customFormat="1" x14ac:dyDescent="0.25">
      <c r="A145" s="6"/>
      <c r="B145" s="6"/>
      <c r="C145" s="7"/>
      <c r="D145" s="7"/>
      <c r="E145" s="219"/>
      <c r="F145" s="8"/>
    </row>
    <row r="146" spans="1:6" s="1" customFormat="1" x14ac:dyDescent="0.25">
      <c r="A146" s="6"/>
      <c r="B146" s="6"/>
      <c r="C146" s="7"/>
      <c r="D146" s="7"/>
      <c r="E146" s="219"/>
      <c r="F146" s="8"/>
    </row>
    <row r="147" spans="1:6" s="1" customFormat="1" x14ac:dyDescent="0.25">
      <c r="A147" s="6"/>
      <c r="B147" s="6"/>
      <c r="C147" s="7"/>
      <c r="D147" s="7"/>
      <c r="E147" s="219"/>
      <c r="F147" s="8"/>
    </row>
    <row r="148" spans="1:6" s="1" customFormat="1" x14ac:dyDescent="0.25">
      <c r="A148" s="6"/>
      <c r="B148" s="6"/>
      <c r="C148" s="7"/>
      <c r="D148" s="7"/>
      <c r="E148" s="219"/>
      <c r="F148" s="8"/>
    </row>
    <row r="149" spans="1:6" s="1" customFormat="1" x14ac:dyDescent="0.25">
      <c r="A149" s="6"/>
      <c r="B149" s="6"/>
      <c r="C149" s="7"/>
      <c r="D149" s="7"/>
      <c r="E149" s="219"/>
      <c r="F149" s="8"/>
    </row>
    <row r="150" spans="1:6" s="1" customFormat="1" x14ac:dyDescent="0.25">
      <c r="A150" s="6"/>
      <c r="B150" s="6"/>
      <c r="C150" s="7"/>
      <c r="D150" s="7"/>
      <c r="E150" s="219"/>
      <c r="F150" s="8"/>
    </row>
    <row r="151" spans="1:6" s="1" customFormat="1" x14ac:dyDescent="0.25">
      <c r="A151" s="6"/>
      <c r="B151" s="6"/>
      <c r="C151" s="7"/>
      <c r="D151" s="7"/>
      <c r="E151" s="219"/>
      <c r="F151" s="8"/>
    </row>
    <row r="152" spans="1:6" s="1" customFormat="1" x14ac:dyDescent="0.25">
      <c r="A152" s="6"/>
      <c r="B152" s="6"/>
      <c r="C152" s="7"/>
      <c r="D152" s="7"/>
      <c r="E152" s="219"/>
      <c r="F152" s="8"/>
    </row>
    <row r="153" spans="1:6" s="1" customFormat="1" x14ac:dyDescent="0.25">
      <c r="A153" s="6"/>
      <c r="B153" s="6"/>
      <c r="C153" s="7"/>
      <c r="D153" s="7"/>
      <c r="E153" s="219"/>
      <c r="F153" s="8"/>
    </row>
    <row r="154" spans="1:6" s="1" customFormat="1" x14ac:dyDescent="0.25">
      <c r="A154" s="6"/>
      <c r="B154" s="6"/>
      <c r="C154" s="7"/>
      <c r="D154" s="7"/>
      <c r="E154" s="219"/>
      <c r="F154" s="8"/>
    </row>
    <row r="155" spans="1:6" s="1" customFormat="1" x14ac:dyDescent="0.25">
      <c r="A155" s="6"/>
      <c r="B155" s="6"/>
      <c r="C155" s="7"/>
      <c r="D155" s="7"/>
      <c r="E155" s="219"/>
      <c r="F155" s="8"/>
    </row>
    <row r="156" spans="1:6" s="1" customFormat="1" ht="15.75" x14ac:dyDescent="0.25">
      <c r="A156" s="222"/>
      <c r="B156" s="4"/>
      <c r="C156" s="223"/>
      <c r="D156" s="216"/>
      <c r="E156" s="219"/>
      <c r="F156" s="216"/>
    </row>
    <row r="157" spans="1:6" s="1" customFormat="1" x14ac:dyDescent="0.25">
      <c r="A157" s="6"/>
      <c r="B157" s="6"/>
      <c r="C157" s="7"/>
      <c r="D157" s="7"/>
      <c r="E157" s="219"/>
      <c r="F157" s="8"/>
    </row>
    <row r="158" spans="1:6" s="1" customFormat="1" x14ac:dyDescent="0.25">
      <c r="A158" s="6"/>
      <c r="B158" s="6"/>
      <c r="C158" s="7"/>
      <c r="D158" s="7"/>
      <c r="E158" s="219"/>
      <c r="F158" s="8"/>
    </row>
    <row r="159" spans="1:6" s="1" customFormat="1" x14ac:dyDescent="0.25">
      <c r="A159" s="6"/>
      <c r="B159" s="6"/>
      <c r="C159" s="7"/>
      <c r="D159" s="7"/>
      <c r="E159" s="219"/>
      <c r="F159" s="8"/>
    </row>
    <row r="160" spans="1:6" s="1" customFormat="1" ht="16.5" x14ac:dyDescent="0.25">
      <c r="A160" s="224"/>
      <c r="B160" s="217"/>
      <c r="C160" s="218"/>
      <c r="D160" s="219"/>
      <c r="E160" s="219"/>
      <c r="F160" s="8"/>
    </row>
    <row r="161" spans="1:6" s="1" customFormat="1" ht="16.5" x14ac:dyDescent="0.25">
      <c r="A161" s="224"/>
      <c r="B161" s="217"/>
      <c r="C161" s="218"/>
      <c r="D161" s="219"/>
      <c r="E161" s="219"/>
      <c r="F161" s="8"/>
    </row>
    <row r="162" spans="1:6" s="1" customFormat="1" x14ac:dyDescent="0.25">
      <c r="A162" s="10"/>
      <c r="B162" s="10"/>
      <c r="C162" s="8"/>
      <c r="D162" s="8"/>
      <c r="E162" s="219"/>
      <c r="F162" s="8"/>
    </row>
    <row r="163" spans="1:6" s="1" customFormat="1" x14ac:dyDescent="0.25">
      <c r="A163" s="10"/>
      <c r="B163" s="10"/>
      <c r="C163" s="8"/>
      <c r="D163" s="8"/>
      <c r="E163" s="219"/>
      <c r="F163" s="8"/>
    </row>
    <row r="164" spans="1:6" x14ac:dyDescent="0.25">
      <c r="A164" s="6"/>
      <c r="B164" s="6"/>
      <c r="C164" s="7"/>
      <c r="D164" s="7"/>
      <c r="E164" s="219"/>
      <c r="F164" s="7"/>
    </row>
    <row r="165" spans="1:6" x14ac:dyDescent="0.25">
      <c r="A165" s="6"/>
      <c r="B165" s="6"/>
      <c r="C165" s="7"/>
      <c r="D165" s="7"/>
      <c r="E165" s="219"/>
      <c r="F165" s="7"/>
    </row>
    <row r="166" spans="1:6" s="1" customFormat="1" x14ac:dyDescent="0.25">
      <c r="A166" s="10"/>
      <c r="B166" s="10"/>
      <c r="C166" s="8"/>
      <c r="D166" s="8"/>
      <c r="E166" s="219"/>
      <c r="F166" s="8"/>
    </row>
    <row r="167" spans="1:6" s="1" customFormat="1" x14ac:dyDescent="0.25">
      <c r="A167" s="10"/>
      <c r="B167" s="10"/>
      <c r="C167" s="8"/>
      <c r="D167" s="8"/>
      <c r="E167" s="219"/>
      <c r="F167" s="8"/>
    </row>
    <row r="168" spans="1:6" s="1" customFormat="1" x14ac:dyDescent="0.25">
      <c r="A168" s="10"/>
      <c r="B168" s="10"/>
      <c r="C168" s="8"/>
      <c r="D168" s="8"/>
      <c r="E168" s="219"/>
      <c r="F168" s="8"/>
    </row>
    <row r="169" spans="1:6" ht="18" x14ac:dyDescent="0.25">
      <c r="A169" s="4"/>
      <c r="B169" s="225"/>
      <c r="C169" s="226"/>
      <c r="D169" s="227"/>
      <c r="E169" s="219"/>
    </row>
  </sheetData>
  <mergeCells count="13">
    <mergeCell ref="B1:F1"/>
    <mergeCell ref="B2:C2"/>
    <mergeCell ref="D2:F2"/>
    <mergeCell ref="B3:C3"/>
    <mergeCell ref="D3:F3"/>
    <mergeCell ref="B4:F4"/>
    <mergeCell ref="C5:F5"/>
    <mergeCell ref="C14:E14"/>
    <mergeCell ref="B14:B15"/>
    <mergeCell ref="A14:A15"/>
    <mergeCell ref="A10:E13"/>
    <mergeCell ref="B8:C8"/>
    <mergeCell ref="A6:F6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5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8"/>
  <sheetViews>
    <sheetView topLeftCell="A58" zoomScale="110" zoomScaleNormal="110" workbookViewId="0">
      <selection activeCell="D28" sqref="D28"/>
    </sheetView>
  </sheetViews>
  <sheetFormatPr defaultColWidth="9.140625" defaultRowHeight="15" x14ac:dyDescent="0.25"/>
  <cols>
    <col min="1" max="1" width="22.7109375" style="27" customWidth="1"/>
    <col min="2" max="2" width="48.42578125" style="27" customWidth="1"/>
    <col min="3" max="3" width="11.5703125" style="27" customWidth="1"/>
    <col min="4" max="4" width="11.42578125" style="27" customWidth="1"/>
    <col min="5" max="5" width="13.28515625" style="36" customWidth="1"/>
    <col min="6" max="6" width="34.5703125" style="37" hidden="1" customWidth="1"/>
    <col min="7" max="7" width="74" style="37" customWidth="1"/>
    <col min="8" max="16384" width="9.140625" style="27"/>
  </cols>
  <sheetData>
    <row r="1" spans="1:7" x14ac:dyDescent="0.25">
      <c r="B1" s="549" t="s">
        <v>355</v>
      </c>
      <c r="C1" s="549"/>
      <c r="D1" s="549"/>
      <c r="E1" s="549"/>
    </row>
    <row r="2" spans="1:7" ht="1.5" customHeight="1" x14ac:dyDescent="0.25">
      <c r="B2" s="553"/>
      <c r="C2" s="553"/>
      <c r="D2" s="553"/>
      <c r="E2" s="553"/>
    </row>
    <row r="3" spans="1:7" x14ac:dyDescent="0.25">
      <c r="B3" s="546" t="s">
        <v>776</v>
      </c>
      <c r="C3" s="547"/>
      <c r="D3" s="547"/>
      <c r="E3" s="548"/>
    </row>
    <row r="4" spans="1:7" ht="15.75" customHeight="1" x14ac:dyDescent="0.25">
      <c r="B4" s="544" t="s">
        <v>500</v>
      </c>
      <c r="C4" s="545"/>
      <c r="D4" s="545"/>
      <c r="E4" s="545"/>
    </row>
    <row r="5" spans="1:7" ht="15.75" x14ac:dyDescent="0.25">
      <c r="B5" s="11"/>
      <c r="C5" s="205"/>
      <c r="D5" s="531" t="s">
        <v>501</v>
      </c>
      <c r="E5" s="560"/>
    </row>
    <row r="6" spans="1:7" x14ac:dyDescent="0.25">
      <c r="B6" s="531" t="s">
        <v>780</v>
      </c>
      <c r="C6" s="545"/>
      <c r="D6" s="545"/>
      <c r="E6" s="545"/>
    </row>
    <row r="7" spans="1:7" ht="13.5" customHeight="1" x14ac:dyDescent="0.25">
      <c r="B7" s="558"/>
      <c r="C7" s="558"/>
      <c r="D7" s="558"/>
      <c r="E7" s="558"/>
    </row>
    <row r="8" spans="1:7" ht="101.25" customHeight="1" x14ac:dyDescent="0.25">
      <c r="A8" s="559" t="s">
        <v>504</v>
      </c>
      <c r="B8" s="559"/>
      <c r="C8" s="559"/>
      <c r="D8" s="559"/>
      <c r="E8" s="559"/>
    </row>
    <row r="9" spans="1:7" ht="5.25" customHeight="1" thickBot="1" x14ac:dyDescent="0.3"/>
    <row r="10" spans="1:7" ht="15" customHeight="1" x14ac:dyDescent="0.25">
      <c r="A10" s="556" t="s">
        <v>438</v>
      </c>
      <c r="B10" s="550" t="s">
        <v>435</v>
      </c>
      <c r="C10" s="550" t="s">
        <v>434</v>
      </c>
      <c r="D10" s="550"/>
      <c r="E10" s="551"/>
    </row>
    <row r="11" spans="1:7" ht="15.75" thickBot="1" x14ac:dyDescent="0.3">
      <c r="A11" s="557" t="s">
        <v>356</v>
      </c>
      <c r="B11" s="552"/>
      <c r="C11" s="228" t="s">
        <v>437</v>
      </c>
      <c r="D11" s="327" t="s">
        <v>52</v>
      </c>
      <c r="E11" s="232" t="s">
        <v>503</v>
      </c>
    </row>
    <row r="12" spans="1:7" x14ac:dyDescent="0.25">
      <c r="A12" s="28">
        <v>1</v>
      </c>
      <c r="B12" s="28">
        <v>2</v>
      </c>
      <c r="C12" s="29">
        <v>3</v>
      </c>
      <c r="D12" s="328">
        <v>4</v>
      </c>
      <c r="E12" s="232">
        <v>5</v>
      </c>
    </row>
    <row r="13" spans="1:7" s="43" customFormat="1" ht="15.75" x14ac:dyDescent="0.25">
      <c r="A13" s="229" t="s">
        <v>357</v>
      </c>
      <c r="B13" s="230" t="s">
        <v>358</v>
      </c>
      <c r="C13" s="231">
        <f>C14+C20+C26+C32+C16+C18+C29</f>
        <v>17562.200000000004</v>
      </c>
      <c r="D13" s="329">
        <f>D14+D20+D26+D32+D16+D18+D29</f>
        <v>17642.899999999998</v>
      </c>
      <c r="E13" s="40">
        <f>E14+E20+E26+E32+E16+E18+E29</f>
        <v>17365.599999999999</v>
      </c>
      <c r="F13" s="340"/>
      <c r="G13" s="340"/>
    </row>
    <row r="14" spans="1:7" s="43" customFormat="1" x14ac:dyDescent="0.25">
      <c r="A14" s="30" t="s">
        <v>359</v>
      </c>
      <c r="B14" s="31" t="s">
        <v>360</v>
      </c>
      <c r="C14" s="32">
        <f>C15</f>
        <v>1235.5999999999999</v>
      </c>
      <c r="D14" s="330">
        <f>D15</f>
        <v>1323.3</v>
      </c>
      <c r="E14" s="32">
        <f>E15</f>
        <v>1418.6</v>
      </c>
      <c r="F14" s="340"/>
      <c r="G14" s="340"/>
    </row>
    <row r="15" spans="1:7" s="43" customFormat="1" x14ac:dyDescent="0.25">
      <c r="A15" s="33" t="s">
        <v>361</v>
      </c>
      <c r="B15" s="34" t="s">
        <v>362</v>
      </c>
      <c r="C15" s="35">
        <v>1235.5999999999999</v>
      </c>
      <c r="D15" s="331">
        <v>1323.3</v>
      </c>
      <c r="E15" s="232">
        <v>1418.6</v>
      </c>
      <c r="F15" s="340"/>
      <c r="G15" s="340"/>
    </row>
    <row r="16" spans="1:7" s="43" customFormat="1" ht="25.5" x14ac:dyDescent="0.25">
      <c r="A16" s="30" t="s">
        <v>363</v>
      </c>
      <c r="B16" s="31" t="s">
        <v>364</v>
      </c>
      <c r="C16" s="32">
        <f>C17</f>
        <v>2351.6999999999998</v>
      </c>
      <c r="D16" s="330">
        <f>D17</f>
        <v>2424.6</v>
      </c>
      <c r="E16" s="32">
        <f>E17</f>
        <v>2504.6</v>
      </c>
      <c r="F16" s="340"/>
      <c r="G16" s="340"/>
    </row>
    <row r="17" spans="1:7" s="43" customFormat="1" ht="29.25" customHeight="1" x14ac:dyDescent="0.25">
      <c r="A17" s="233" t="s">
        <v>466</v>
      </c>
      <c r="B17" s="234" t="s">
        <v>467</v>
      </c>
      <c r="C17" s="35">
        <v>2351.6999999999998</v>
      </c>
      <c r="D17" s="332">
        <v>2424.6</v>
      </c>
      <c r="E17" s="35">
        <v>2504.6</v>
      </c>
      <c r="F17" s="340"/>
      <c r="G17" s="340"/>
    </row>
    <row r="18" spans="1:7" s="43" customFormat="1" ht="18.75" customHeight="1" x14ac:dyDescent="0.25">
      <c r="A18" s="235" t="s">
        <v>507</v>
      </c>
      <c r="B18" s="236" t="s">
        <v>508</v>
      </c>
      <c r="C18" s="237">
        <f>C19</f>
        <v>5</v>
      </c>
      <c r="D18" s="333">
        <f t="shared" ref="D18:E18" si="0">D19</f>
        <v>0.1</v>
      </c>
      <c r="E18" s="237">
        <f t="shared" si="0"/>
        <v>0.1</v>
      </c>
      <c r="F18" s="340"/>
      <c r="G18" s="340"/>
    </row>
    <row r="19" spans="1:7" s="43" customFormat="1" ht="19.5" customHeight="1" x14ac:dyDescent="0.25">
      <c r="A19" s="294" t="s">
        <v>626</v>
      </c>
      <c r="B19" s="234" t="s">
        <v>509</v>
      </c>
      <c r="C19" s="35">
        <v>5</v>
      </c>
      <c r="D19" s="332">
        <v>0.1</v>
      </c>
      <c r="E19" s="35">
        <v>0.1</v>
      </c>
      <c r="F19" s="341"/>
      <c r="G19" s="340"/>
    </row>
    <row r="20" spans="1:7" s="43" customFormat="1" x14ac:dyDescent="0.25">
      <c r="A20" s="238" t="s">
        <v>365</v>
      </c>
      <c r="B20" s="239" t="s">
        <v>366</v>
      </c>
      <c r="C20" s="240">
        <f>C21+C25</f>
        <v>8764.3000000000011</v>
      </c>
      <c r="D20" s="334">
        <f>D21+D25</f>
        <v>8864.3000000000011</v>
      </c>
      <c r="E20" s="32">
        <f>E21+E25</f>
        <v>8965.9</v>
      </c>
      <c r="F20" s="342"/>
      <c r="G20" s="340"/>
    </row>
    <row r="21" spans="1:7" s="43" customFormat="1" ht="60" x14ac:dyDescent="0.25">
      <c r="A21" s="33" t="s">
        <v>625</v>
      </c>
      <c r="B21" s="34" t="s">
        <v>652</v>
      </c>
      <c r="C21" s="35">
        <v>412.7</v>
      </c>
      <c r="D21" s="332">
        <v>429.2</v>
      </c>
      <c r="E21" s="35">
        <v>446.4</v>
      </c>
      <c r="F21" s="343"/>
      <c r="G21" s="344"/>
    </row>
    <row r="22" spans="1:7" s="43" customFormat="1" hidden="1" x14ac:dyDescent="0.25">
      <c r="A22" s="30" t="s">
        <v>367</v>
      </c>
      <c r="B22" s="31" t="s">
        <v>368</v>
      </c>
      <c r="C22" s="32">
        <f>C24+C23</f>
        <v>0</v>
      </c>
      <c r="D22" s="335"/>
      <c r="E22" s="36"/>
      <c r="F22" s="345"/>
      <c r="G22" s="340"/>
    </row>
    <row r="23" spans="1:7" s="43" customFormat="1" hidden="1" x14ac:dyDescent="0.25">
      <c r="A23" s="33" t="s">
        <v>369</v>
      </c>
      <c r="B23" s="34" t="s">
        <v>370</v>
      </c>
      <c r="C23" s="35"/>
      <c r="D23" s="335"/>
      <c r="E23" s="36"/>
      <c r="F23" s="345"/>
      <c r="G23" s="340"/>
    </row>
    <row r="24" spans="1:7" s="43" customFormat="1" hidden="1" x14ac:dyDescent="0.25">
      <c r="A24" s="33" t="s">
        <v>371</v>
      </c>
      <c r="B24" s="241" t="s">
        <v>372</v>
      </c>
      <c r="C24" s="35"/>
      <c r="D24" s="353"/>
      <c r="E24" s="36"/>
      <c r="F24" s="345"/>
      <c r="G24" s="340"/>
    </row>
    <row r="25" spans="1:7" s="43" customFormat="1" x14ac:dyDescent="0.25">
      <c r="A25" s="242" t="s">
        <v>475</v>
      </c>
      <c r="B25" s="233" t="s">
        <v>653</v>
      </c>
      <c r="C25" s="35">
        <v>8351.6</v>
      </c>
      <c r="D25" s="332">
        <v>8435.1</v>
      </c>
      <c r="E25" s="35">
        <v>8519.5</v>
      </c>
      <c r="F25" s="345"/>
      <c r="G25" s="340"/>
    </row>
    <row r="26" spans="1:7" ht="51" x14ac:dyDescent="0.25">
      <c r="A26" s="30" t="s">
        <v>373</v>
      </c>
      <c r="B26" s="31" t="s">
        <v>374</v>
      </c>
      <c r="C26" s="32">
        <f>C27+C28</f>
        <v>4338.2</v>
      </c>
      <c r="D26" s="330">
        <f t="shared" ref="D26:E26" si="1">D27+D28</f>
        <v>4370.8</v>
      </c>
      <c r="E26" s="32">
        <f t="shared" si="1"/>
        <v>4406.3999999999996</v>
      </c>
      <c r="F26" s="346"/>
    </row>
    <row r="27" spans="1:7" ht="105" x14ac:dyDescent="0.25">
      <c r="A27" s="315" t="s">
        <v>627</v>
      </c>
      <c r="B27" s="325" t="s">
        <v>628</v>
      </c>
      <c r="C27" s="35">
        <v>3668.2</v>
      </c>
      <c r="D27" s="332">
        <v>3700.8</v>
      </c>
      <c r="E27" s="35">
        <v>3736.4</v>
      </c>
      <c r="F27" s="347"/>
      <c r="G27" s="348"/>
    </row>
    <row r="28" spans="1:7" ht="80.25" customHeight="1" x14ac:dyDescent="0.25">
      <c r="A28" s="317" t="s">
        <v>629</v>
      </c>
      <c r="B28" s="326" t="s">
        <v>630</v>
      </c>
      <c r="C28" s="35">
        <v>670</v>
      </c>
      <c r="D28" s="332">
        <v>670</v>
      </c>
      <c r="E28" s="35">
        <v>670</v>
      </c>
      <c r="F28" s="347"/>
      <c r="G28" s="349"/>
    </row>
    <row r="29" spans="1:7" ht="27" customHeight="1" x14ac:dyDescent="0.25">
      <c r="A29" s="318" t="s">
        <v>375</v>
      </c>
      <c r="B29" s="319" t="s">
        <v>376</v>
      </c>
      <c r="C29" s="32">
        <f>C30</f>
        <v>782.4</v>
      </c>
      <c r="D29" s="330">
        <f>D30</f>
        <v>589.79999999999995</v>
      </c>
      <c r="E29" s="32">
        <f>E30</f>
        <v>0</v>
      </c>
    </row>
    <row r="30" spans="1:7" ht="90" x14ac:dyDescent="0.25">
      <c r="A30" s="317" t="s">
        <v>631</v>
      </c>
      <c r="B30" s="325" t="s">
        <v>632</v>
      </c>
      <c r="C30" s="243">
        <v>782.4</v>
      </c>
      <c r="D30" s="336">
        <v>589.79999999999995</v>
      </c>
      <c r="E30" s="243">
        <v>0</v>
      </c>
      <c r="F30" s="347"/>
      <c r="G30" s="348"/>
    </row>
    <row r="31" spans="1:7" ht="41.25" hidden="1" customHeight="1" x14ac:dyDescent="0.25">
      <c r="A31" s="320" t="s">
        <v>377</v>
      </c>
      <c r="B31" s="321" t="s">
        <v>378</v>
      </c>
      <c r="C31" s="35">
        <v>0</v>
      </c>
      <c r="D31" s="335"/>
    </row>
    <row r="32" spans="1:7" x14ac:dyDescent="0.25">
      <c r="A32" s="322" t="s">
        <v>379</v>
      </c>
      <c r="B32" s="323" t="s">
        <v>380</v>
      </c>
      <c r="C32" s="32">
        <f>C33</f>
        <v>85</v>
      </c>
      <c r="D32" s="330">
        <f>D33</f>
        <v>70</v>
      </c>
      <c r="E32" s="32">
        <f>E33</f>
        <v>70</v>
      </c>
    </row>
    <row r="33" spans="1:7" x14ac:dyDescent="0.25">
      <c r="A33" s="317" t="s">
        <v>633</v>
      </c>
      <c r="B33" s="324" t="s">
        <v>634</v>
      </c>
      <c r="C33" s="35">
        <v>85</v>
      </c>
      <c r="D33" s="332">
        <v>70</v>
      </c>
      <c r="E33" s="35">
        <v>70</v>
      </c>
      <c r="F33" s="347"/>
      <c r="G33" s="350"/>
    </row>
    <row r="34" spans="1:7" ht="21" customHeight="1" x14ac:dyDescent="0.25">
      <c r="A34" s="38" t="s">
        <v>381</v>
      </c>
      <c r="B34" s="39" t="s">
        <v>382</v>
      </c>
      <c r="C34" s="40">
        <f>C35+C36+C37+C47+C52+C62</f>
        <v>19823.599999999999</v>
      </c>
      <c r="D34" s="337">
        <f t="shared" ref="D34" si="2">D35+D36+D37+D47+D52</f>
        <v>21937.4</v>
      </c>
      <c r="E34" s="40">
        <f>E35+E36+E37+E47+E52+E62</f>
        <v>17122.3</v>
      </c>
    </row>
    <row r="35" spans="1:7" s="43" customFormat="1" ht="47.25" customHeight="1" x14ac:dyDescent="0.25">
      <c r="A35" s="244" t="s">
        <v>44</v>
      </c>
      <c r="B35" s="245" t="s">
        <v>51</v>
      </c>
      <c r="C35" s="35">
        <v>7243.4</v>
      </c>
      <c r="D35" s="332">
        <v>7621.6</v>
      </c>
      <c r="E35" s="35">
        <v>8019.2</v>
      </c>
      <c r="F35" s="340"/>
      <c r="G35" s="340"/>
    </row>
    <row r="36" spans="1:7" s="43" customFormat="1" ht="42" customHeight="1" x14ac:dyDescent="0.25">
      <c r="A36" s="244" t="s">
        <v>44</v>
      </c>
      <c r="B36" s="244" t="s">
        <v>50</v>
      </c>
      <c r="C36" s="35">
        <v>1678.6</v>
      </c>
      <c r="D36" s="332">
        <v>1696.7</v>
      </c>
      <c r="E36" s="35">
        <v>1714.9</v>
      </c>
      <c r="F36" s="340"/>
      <c r="G36" s="340"/>
    </row>
    <row r="37" spans="1:7" s="43" customFormat="1" ht="45" x14ac:dyDescent="0.25">
      <c r="A37" s="246" t="s">
        <v>383</v>
      </c>
      <c r="B37" s="247" t="s">
        <v>384</v>
      </c>
      <c r="C37" s="248">
        <v>289.60000000000002</v>
      </c>
      <c r="D37" s="338">
        <v>299.60000000000002</v>
      </c>
      <c r="E37" s="248">
        <v>309.89999999999998</v>
      </c>
      <c r="F37" s="340">
        <v>297.39999999999998</v>
      </c>
      <c r="G37" s="340"/>
    </row>
    <row r="38" spans="1:7" s="43" customFormat="1" ht="45" hidden="1" x14ac:dyDescent="0.25">
      <c r="A38" s="33" t="s">
        <v>385</v>
      </c>
      <c r="B38" s="242" t="s">
        <v>386</v>
      </c>
      <c r="C38" s="248">
        <v>0</v>
      </c>
      <c r="D38" s="335">
        <v>493862</v>
      </c>
      <c r="E38" s="36"/>
      <c r="F38" s="340"/>
      <c r="G38" s="340"/>
    </row>
    <row r="39" spans="1:7" s="43" customFormat="1" ht="30" hidden="1" x14ac:dyDescent="0.25">
      <c r="A39" s="33" t="s">
        <v>387</v>
      </c>
      <c r="B39" s="245" t="s">
        <v>388</v>
      </c>
      <c r="C39" s="248">
        <v>0</v>
      </c>
      <c r="D39" s="335"/>
      <c r="E39" s="36"/>
      <c r="F39" s="340"/>
      <c r="G39" s="340"/>
    </row>
    <row r="40" spans="1:7" s="43" customFormat="1" hidden="1" x14ac:dyDescent="0.25">
      <c r="A40" s="249" t="s">
        <v>389</v>
      </c>
      <c r="B40" s="250" t="s">
        <v>390</v>
      </c>
      <c r="C40" s="248">
        <f>C41</f>
        <v>884.1</v>
      </c>
      <c r="D40" s="335"/>
      <c r="E40" s="36"/>
      <c r="F40" s="340"/>
      <c r="G40" s="340"/>
    </row>
    <row r="41" spans="1:7" s="43" customFormat="1" ht="25.5" hidden="1" x14ac:dyDescent="0.25">
      <c r="A41" s="33"/>
      <c r="B41" s="251" t="s">
        <v>391</v>
      </c>
      <c r="C41" s="248">
        <v>884.1</v>
      </c>
      <c r="D41" s="335"/>
      <c r="E41" s="36"/>
      <c r="F41" s="340"/>
      <c r="G41" s="340"/>
    </row>
    <row r="42" spans="1:7" s="43" customFormat="1" hidden="1" x14ac:dyDescent="0.25">
      <c r="A42" s="249" t="s">
        <v>392</v>
      </c>
      <c r="B42" s="250" t="s">
        <v>390</v>
      </c>
      <c r="C42" s="252">
        <f>C43+C44</f>
        <v>0</v>
      </c>
      <c r="D42" s="335" t="s">
        <v>393</v>
      </c>
      <c r="E42" s="36"/>
      <c r="F42" s="340"/>
      <c r="G42" s="340"/>
    </row>
    <row r="43" spans="1:7" s="43" customFormat="1" ht="29.25" hidden="1" customHeight="1" x14ac:dyDescent="0.25">
      <c r="A43" s="33"/>
      <c r="B43" s="251" t="s">
        <v>394</v>
      </c>
      <c r="C43" s="248"/>
      <c r="D43" s="335"/>
      <c r="E43" s="36"/>
      <c r="F43" s="340"/>
      <c r="G43" s="340"/>
    </row>
    <row r="44" spans="1:7" s="43" customFormat="1" ht="25.5" hidden="1" x14ac:dyDescent="0.25">
      <c r="A44" s="253"/>
      <c r="B44" s="254" t="s">
        <v>395</v>
      </c>
      <c r="C44" s="248"/>
      <c r="D44" s="335"/>
      <c r="E44" s="36"/>
      <c r="F44" s="340"/>
      <c r="G44" s="340"/>
    </row>
    <row r="45" spans="1:7" s="43" customFormat="1" ht="25.5" hidden="1" x14ac:dyDescent="0.25">
      <c r="A45" s="255" t="s">
        <v>396</v>
      </c>
      <c r="B45" s="256" t="s">
        <v>397</v>
      </c>
      <c r="C45" s="252"/>
      <c r="D45" s="335"/>
      <c r="E45" s="36"/>
      <c r="F45" s="340"/>
      <c r="G45" s="340"/>
    </row>
    <row r="46" spans="1:7" s="43" customFormat="1" ht="25.5" hidden="1" x14ac:dyDescent="0.25">
      <c r="A46" s="257"/>
      <c r="B46" s="258" t="s">
        <v>398</v>
      </c>
      <c r="C46" s="248"/>
      <c r="D46" s="335"/>
      <c r="E46" s="36"/>
      <c r="F46" s="340"/>
      <c r="G46" s="340"/>
    </row>
    <row r="47" spans="1:7" s="43" customFormat="1" ht="45" x14ac:dyDescent="0.25">
      <c r="A47" s="253" t="s">
        <v>439</v>
      </c>
      <c r="B47" s="259" t="s">
        <v>440</v>
      </c>
      <c r="C47" s="248">
        <v>3.5</v>
      </c>
      <c r="D47" s="338">
        <v>3.5</v>
      </c>
      <c r="E47" s="248">
        <v>3.5</v>
      </c>
      <c r="F47" s="340"/>
      <c r="G47" s="340"/>
    </row>
    <row r="48" spans="1:7" s="43" customFormat="1" hidden="1" x14ac:dyDescent="0.25">
      <c r="A48" s="249" t="s">
        <v>392</v>
      </c>
      <c r="B48" s="256" t="s">
        <v>390</v>
      </c>
      <c r="C48" s="248"/>
      <c r="D48" s="335"/>
      <c r="E48" s="36"/>
      <c r="F48" s="340"/>
      <c r="G48" s="340"/>
    </row>
    <row r="49" spans="1:7" s="43" customFormat="1" ht="27" hidden="1" customHeight="1" x14ac:dyDescent="0.25">
      <c r="A49" s="253"/>
      <c r="B49" s="251" t="s">
        <v>394</v>
      </c>
      <c r="C49" s="248"/>
      <c r="D49" s="335"/>
      <c r="E49" s="36"/>
      <c r="F49" s="340"/>
      <c r="G49" s="340"/>
    </row>
    <row r="50" spans="1:7" s="43" customFormat="1" ht="27" hidden="1" customHeight="1" x14ac:dyDescent="0.25">
      <c r="A50" s="255" t="s">
        <v>396</v>
      </c>
      <c r="B50" s="260" t="s">
        <v>397</v>
      </c>
      <c r="C50" s="248"/>
      <c r="D50" s="335"/>
      <c r="E50" s="36"/>
      <c r="F50" s="340"/>
      <c r="G50" s="340"/>
    </row>
    <row r="51" spans="1:7" s="43" customFormat="1" ht="25.5" hidden="1" x14ac:dyDescent="0.25">
      <c r="A51" s="255"/>
      <c r="B51" s="261" t="s">
        <v>398</v>
      </c>
      <c r="C51" s="248"/>
      <c r="D51" s="335"/>
      <c r="E51" s="36"/>
      <c r="F51" s="340"/>
      <c r="G51" s="340"/>
    </row>
    <row r="52" spans="1:7" s="43" customFormat="1" x14ac:dyDescent="0.25">
      <c r="A52" s="354" t="s">
        <v>381</v>
      </c>
      <c r="B52" s="262" t="s">
        <v>63</v>
      </c>
      <c r="C52" s="252">
        <f>C54+C55+C56+C57+C58+C59</f>
        <v>7056.6</v>
      </c>
      <c r="D52" s="339">
        <f>D54+D55+D56+D57+D58+D59+D60</f>
        <v>12316</v>
      </c>
      <c r="E52" s="252">
        <f>E54+E55+E56+E57+E58+E59+E60+E61</f>
        <v>7074.7999999999993</v>
      </c>
      <c r="F52" s="340"/>
      <c r="G52" s="340"/>
    </row>
    <row r="53" spans="1:7" s="43" customFormat="1" x14ac:dyDescent="0.25">
      <c r="A53" s="561" t="s">
        <v>62</v>
      </c>
      <c r="B53" s="316" t="s">
        <v>635</v>
      </c>
      <c r="C53" s="248"/>
      <c r="D53" s="338"/>
      <c r="E53" s="248"/>
      <c r="F53" s="554"/>
      <c r="G53" s="348"/>
    </row>
    <row r="54" spans="1:7" s="43" customFormat="1" ht="72.75" customHeight="1" x14ac:dyDescent="0.25">
      <c r="A54" s="562"/>
      <c r="B54" s="355" t="s">
        <v>636</v>
      </c>
      <c r="C54" s="248">
        <v>934.8</v>
      </c>
      <c r="D54" s="338">
        <v>0</v>
      </c>
      <c r="E54" s="248">
        <v>0</v>
      </c>
      <c r="F54" s="555"/>
      <c r="G54" s="351"/>
    </row>
    <row r="55" spans="1:7" s="43" customFormat="1" ht="68.25" customHeight="1" x14ac:dyDescent="0.25">
      <c r="A55" s="562"/>
      <c r="B55" s="355" t="s">
        <v>637</v>
      </c>
      <c r="C55" s="248">
        <v>1054.9000000000001</v>
      </c>
      <c r="D55" s="338">
        <v>0</v>
      </c>
      <c r="E55" s="248">
        <v>0</v>
      </c>
      <c r="F55" s="555"/>
      <c r="G55" s="351"/>
    </row>
    <row r="56" spans="1:7" s="43" customFormat="1" ht="28.5" customHeight="1" x14ac:dyDescent="0.25">
      <c r="A56" s="562"/>
      <c r="B56" s="356" t="s">
        <v>391</v>
      </c>
      <c r="C56" s="248">
        <v>858.7</v>
      </c>
      <c r="D56" s="338">
        <v>0</v>
      </c>
      <c r="E56" s="248">
        <v>0</v>
      </c>
      <c r="F56" s="555"/>
      <c r="G56" s="352"/>
    </row>
    <row r="57" spans="1:7" s="43" customFormat="1" ht="40.5" customHeight="1" x14ac:dyDescent="0.25">
      <c r="A57" s="562"/>
      <c r="B57" s="355" t="s">
        <v>638</v>
      </c>
      <c r="C57" s="248">
        <v>541.6</v>
      </c>
      <c r="D57" s="338">
        <v>0</v>
      </c>
      <c r="E57" s="248">
        <v>452.7</v>
      </c>
      <c r="F57" s="555"/>
      <c r="G57" s="351"/>
    </row>
    <row r="58" spans="1:7" s="43" customFormat="1" ht="39" customHeight="1" x14ac:dyDescent="0.25">
      <c r="A58" s="562"/>
      <c r="B58" s="356" t="s">
        <v>639</v>
      </c>
      <c r="C58" s="248">
        <v>2640</v>
      </c>
      <c r="D58" s="338">
        <v>5220</v>
      </c>
      <c r="E58" s="248">
        <v>4698</v>
      </c>
      <c r="F58" s="555"/>
      <c r="G58" s="352"/>
    </row>
    <row r="59" spans="1:7" s="416" customFormat="1" ht="39" customHeight="1" x14ac:dyDescent="0.25">
      <c r="A59" s="563"/>
      <c r="B59" s="392" t="s">
        <v>736</v>
      </c>
      <c r="C59" s="391">
        <v>1026.5999999999999</v>
      </c>
      <c r="D59" s="390">
        <v>0</v>
      </c>
      <c r="E59" s="391">
        <v>0</v>
      </c>
      <c r="F59" s="485" t="s">
        <v>751</v>
      </c>
      <c r="G59" s="451"/>
    </row>
    <row r="60" spans="1:7" s="416" customFormat="1" ht="39" customHeight="1" x14ac:dyDescent="0.25">
      <c r="A60" s="491"/>
      <c r="B60" s="488" t="s">
        <v>754</v>
      </c>
      <c r="C60" s="391">
        <v>0</v>
      </c>
      <c r="D60" s="390">
        <v>7096</v>
      </c>
      <c r="E60" s="391">
        <v>0</v>
      </c>
      <c r="F60" s="485" t="s">
        <v>749</v>
      </c>
      <c r="G60" s="451"/>
    </row>
    <row r="61" spans="1:7" s="416" customFormat="1" ht="39" customHeight="1" x14ac:dyDescent="0.25">
      <c r="A61" s="491" t="s">
        <v>757</v>
      </c>
      <c r="B61" s="488" t="s">
        <v>755</v>
      </c>
      <c r="C61" s="391">
        <v>0</v>
      </c>
      <c r="D61" s="390">
        <v>0</v>
      </c>
      <c r="E61" s="391">
        <v>1924.1</v>
      </c>
      <c r="F61" s="493" t="s">
        <v>756</v>
      </c>
      <c r="G61" s="451"/>
    </row>
    <row r="62" spans="1:7" s="43" customFormat="1" ht="39" customHeight="1" x14ac:dyDescent="0.25">
      <c r="A62" s="492" t="s">
        <v>381</v>
      </c>
      <c r="B62" s="381" t="s">
        <v>388</v>
      </c>
      <c r="C62" s="382">
        <f>C63+C65+C67+C64+C66+C68+C69</f>
        <v>3551.8999999999996</v>
      </c>
      <c r="D62" s="382">
        <f>D63+D65</f>
        <v>0</v>
      </c>
      <c r="E62" s="382">
        <f>E63+65:65</f>
        <v>0</v>
      </c>
      <c r="F62" s="378"/>
      <c r="G62" s="352"/>
    </row>
    <row r="63" spans="1:7" s="43" customFormat="1" ht="39" customHeight="1" x14ac:dyDescent="0.25">
      <c r="A63" s="383" t="str">
        <f>'[1]приложение 2'!$A$67</f>
        <v>2 02 49999 10 0000 150</v>
      </c>
      <c r="B63" s="384" t="s">
        <v>388</v>
      </c>
      <c r="C63" s="489">
        <v>50</v>
      </c>
      <c r="D63" s="490">
        <v>0</v>
      </c>
      <c r="E63" s="489">
        <v>0</v>
      </c>
      <c r="F63" s="378" t="s">
        <v>753</v>
      </c>
      <c r="G63" s="352"/>
    </row>
    <row r="64" spans="1:7" s="416" customFormat="1" ht="39" customHeight="1" x14ac:dyDescent="0.25">
      <c r="A64" s="383"/>
      <c r="B64" s="384" t="s">
        <v>388</v>
      </c>
      <c r="C64" s="489">
        <v>20</v>
      </c>
      <c r="D64" s="489">
        <v>0</v>
      </c>
      <c r="E64" s="489">
        <v>0</v>
      </c>
      <c r="F64" s="504"/>
      <c r="G64" s="451"/>
    </row>
    <row r="65" spans="1:7" s="43" customFormat="1" ht="39" customHeight="1" x14ac:dyDescent="0.25">
      <c r="A65" s="380"/>
      <c r="B65" s="384" t="s">
        <v>388</v>
      </c>
      <c r="C65" s="489">
        <v>1615</v>
      </c>
      <c r="D65" s="490">
        <v>0</v>
      </c>
      <c r="E65" s="489">
        <v>0</v>
      </c>
      <c r="F65" s="378" t="s">
        <v>750</v>
      </c>
      <c r="G65" s="352"/>
    </row>
    <row r="66" spans="1:7" s="416" customFormat="1" ht="39" customHeight="1" x14ac:dyDescent="0.25">
      <c r="A66" s="380"/>
      <c r="B66" s="384" t="s">
        <v>388</v>
      </c>
      <c r="C66" s="489">
        <v>1245.2</v>
      </c>
      <c r="D66" s="490">
        <v>0</v>
      </c>
      <c r="E66" s="489">
        <v>0</v>
      </c>
      <c r="F66" s="504"/>
      <c r="G66" s="451"/>
    </row>
    <row r="67" spans="1:7" s="416" customFormat="1" ht="39" customHeight="1" x14ac:dyDescent="0.25">
      <c r="A67" s="380"/>
      <c r="B67" s="384" t="s">
        <v>741</v>
      </c>
      <c r="C67" s="489">
        <v>100</v>
      </c>
      <c r="D67" s="490">
        <v>0</v>
      </c>
      <c r="E67" s="489">
        <v>0</v>
      </c>
      <c r="F67" s="485" t="s">
        <v>752</v>
      </c>
      <c r="G67" s="451"/>
    </row>
    <row r="68" spans="1:7" s="416" customFormat="1" ht="39" customHeight="1" x14ac:dyDescent="0.25">
      <c r="A68" s="380"/>
      <c r="B68" s="384" t="s">
        <v>741</v>
      </c>
      <c r="C68" s="489">
        <v>388.7</v>
      </c>
      <c r="D68" s="490"/>
      <c r="E68" s="489"/>
      <c r="F68" s="529"/>
      <c r="G68" s="451"/>
    </row>
    <row r="69" spans="1:7" s="416" customFormat="1" ht="39" customHeight="1" x14ac:dyDescent="0.25">
      <c r="A69" s="380"/>
      <c r="B69" s="384" t="s">
        <v>741</v>
      </c>
      <c r="C69" s="489">
        <v>133</v>
      </c>
      <c r="D69" s="490"/>
      <c r="E69" s="489"/>
      <c r="F69" s="529"/>
      <c r="G69" s="451"/>
    </row>
    <row r="70" spans="1:7" ht="15.75" x14ac:dyDescent="0.25">
      <c r="A70" s="263"/>
      <c r="B70" s="264" t="s">
        <v>399</v>
      </c>
      <c r="C70" s="40">
        <f>C13+C34</f>
        <v>37385.800000000003</v>
      </c>
      <c r="D70" s="415">
        <f t="shared" ref="D70:E70" si="3">D13+D34</f>
        <v>39580.300000000003</v>
      </c>
      <c r="E70" s="415">
        <f t="shared" si="3"/>
        <v>34487.899999999994</v>
      </c>
    </row>
    <row r="71" spans="1:7" x14ac:dyDescent="0.25">
      <c r="A71" s="41"/>
      <c r="C71" s="42"/>
      <c r="E71" s="37"/>
    </row>
    <row r="72" spans="1:7" x14ac:dyDescent="0.25">
      <c r="A72" s="41"/>
      <c r="C72" s="42"/>
      <c r="E72" s="37"/>
    </row>
    <row r="73" spans="1:7" x14ac:dyDescent="0.25">
      <c r="C73" s="385"/>
      <c r="D73" s="385"/>
      <c r="E73" s="385"/>
    </row>
    <row r="74" spans="1:7" x14ac:dyDescent="0.25">
      <c r="C74" s="385"/>
      <c r="E74" s="37"/>
    </row>
    <row r="75" spans="1:7" x14ac:dyDescent="0.25">
      <c r="E75" s="27"/>
    </row>
    <row r="76" spans="1:7" x14ac:dyDescent="0.25">
      <c r="E76" s="27"/>
    </row>
    <row r="77" spans="1:7" x14ac:dyDescent="0.25">
      <c r="E77" s="37"/>
    </row>
    <row r="78" spans="1:7" x14ac:dyDescent="0.25">
      <c r="D78" s="37"/>
      <c r="E78" s="37"/>
    </row>
    <row r="79" spans="1:7" x14ac:dyDescent="0.25">
      <c r="E79" s="37"/>
    </row>
    <row r="80" spans="1:7" x14ac:dyDescent="0.25">
      <c r="E80" s="37"/>
    </row>
    <row r="81" spans="5:5" x14ac:dyDescent="0.25">
      <c r="E81" s="37"/>
    </row>
    <row r="82" spans="5:5" x14ac:dyDescent="0.25">
      <c r="E82" s="37"/>
    </row>
    <row r="83" spans="5:5" x14ac:dyDescent="0.25">
      <c r="E83" s="37"/>
    </row>
    <row r="84" spans="5:5" x14ac:dyDescent="0.25">
      <c r="E84" s="37"/>
    </row>
    <row r="85" spans="5:5" x14ac:dyDescent="0.25">
      <c r="E85" s="37"/>
    </row>
    <row r="86" spans="5:5" x14ac:dyDescent="0.25">
      <c r="E86" s="37"/>
    </row>
    <row r="87" spans="5:5" x14ac:dyDescent="0.25">
      <c r="E87" s="37"/>
    </row>
    <row r="88" spans="5:5" x14ac:dyDescent="0.25">
      <c r="E88" s="37"/>
    </row>
    <row r="89" spans="5:5" x14ac:dyDescent="0.25">
      <c r="E89" s="37"/>
    </row>
    <row r="90" spans="5:5" x14ac:dyDescent="0.25">
      <c r="E90" s="37"/>
    </row>
    <row r="91" spans="5:5" x14ac:dyDescent="0.25">
      <c r="E91" s="37"/>
    </row>
    <row r="92" spans="5:5" x14ac:dyDescent="0.25">
      <c r="E92" s="37"/>
    </row>
    <row r="93" spans="5:5" x14ac:dyDescent="0.25">
      <c r="E93" s="37"/>
    </row>
    <row r="94" spans="5:5" x14ac:dyDescent="0.25">
      <c r="E94" s="37"/>
    </row>
    <row r="95" spans="5:5" x14ac:dyDescent="0.25">
      <c r="E95" s="37"/>
    </row>
    <row r="96" spans="5:5" x14ac:dyDescent="0.25">
      <c r="E96" s="37"/>
    </row>
    <row r="97" spans="5:5" x14ac:dyDescent="0.25">
      <c r="E97" s="37"/>
    </row>
    <row r="98" spans="5:5" x14ac:dyDescent="0.25">
      <c r="E98" s="37"/>
    </row>
    <row r="99" spans="5:5" x14ac:dyDescent="0.25">
      <c r="E99" s="37"/>
    </row>
    <row r="100" spans="5:5" x14ac:dyDescent="0.25">
      <c r="E100" s="37"/>
    </row>
    <row r="101" spans="5:5" x14ac:dyDescent="0.25">
      <c r="E101" s="37"/>
    </row>
    <row r="102" spans="5:5" x14ac:dyDescent="0.25">
      <c r="E102" s="37"/>
    </row>
    <row r="103" spans="5:5" x14ac:dyDescent="0.25">
      <c r="E103" s="37"/>
    </row>
    <row r="104" spans="5:5" x14ac:dyDescent="0.25">
      <c r="E104" s="37"/>
    </row>
    <row r="105" spans="5:5" x14ac:dyDescent="0.25">
      <c r="E105" s="37"/>
    </row>
    <row r="106" spans="5:5" x14ac:dyDescent="0.25">
      <c r="E106" s="37"/>
    </row>
    <row r="107" spans="5:5" x14ac:dyDescent="0.25">
      <c r="E107" s="37"/>
    </row>
    <row r="108" spans="5:5" x14ac:dyDescent="0.25">
      <c r="E108" s="37"/>
    </row>
    <row r="109" spans="5:5" x14ac:dyDescent="0.25">
      <c r="E109" s="37"/>
    </row>
    <row r="110" spans="5:5" x14ac:dyDescent="0.25">
      <c r="E110" s="37"/>
    </row>
    <row r="111" spans="5:5" x14ac:dyDescent="0.25">
      <c r="E111" s="37"/>
    </row>
    <row r="112" spans="5:5" x14ac:dyDescent="0.25">
      <c r="E112" s="37"/>
    </row>
    <row r="113" spans="5:5" x14ac:dyDescent="0.25">
      <c r="E113" s="37"/>
    </row>
    <row r="114" spans="5:5" x14ac:dyDescent="0.25">
      <c r="E114" s="37"/>
    </row>
    <row r="115" spans="5:5" x14ac:dyDescent="0.25">
      <c r="E115" s="37"/>
    </row>
    <row r="116" spans="5:5" x14ac:dyDescent="0.25">
      <c r="E116" s="37"/>
    </row>
    <row r="117" spans="5:5" x14ac:dyDescent="0.25">
      <c r="E117" s="37"/>
    </row>
    <row r="118" spans="5:5" x14ac:dyDescent="0.25">
      <c r="E118" s="37"/>
    </row>
    <row r="119" spans="5:5" x14ac:dyDescent="0.25">
      <c r="E119" s="37"/>
    </row>
    <row r="120" spans="5:5" x14ac:dyDescent="0.25">
      <c r="E120" s="37"/>
    </row>
    <row r="121" spans="5:5" x14ac:dyDescent="0.25">
      <c r="E121" s="37"/>
    </row>
    <row r="122" spans="5:5" x14ac:dyDescent="0.25">
      <c r="E122" s="37"/>
    </row>
    <row r="123" spans="5:5" x14ac:dyDescent="0.25">
      <c r="E123" s="37"/>
    </row>
    <row r="124" spans="5:5" x14ac:dyDescent="0.25">
      <c r="E124" s="37"/>
    </row>
    <row r="125" spans="5:5" x14ac:dyDescent="0.25">
      <c r="E125" s="37"/>
    </row>
    <row r="126" spans="5:5" x14ac:dyDescent="0.25">
      <c r="E126" s="37"/>
    </row>
    <row r="127" spans="5:5" x14ac:dyDescent="0.25">
      <c r="E127" s="37"/>
    </row>
    <row r="128" spans="5:5" x14ac:dyDescent="0.25">
      <c r="E128" s="37"/>
    </row>
    <row r="129" spans="5:5" x14ac:dyDescent="0.25">
      <c r="E129" s="37"/>
    </row>
    <row r="130" spans="5:5" x14ac:dyDescent="0.25">
      <c r="E130" s="37"/>
    </row>
    <row r="131" spans="5:5" x14ac:dyDescent="0.25">
      <c r="E131" s="37"/>
    </row>
    <row r="132" spans="5:5" x14ac:dyDescent="0.25">
      <c r="E132" s="37"/>
    </row>
    <row r="133" spans="5:5" x14ac:dyDescent="0.25">
      <c r="E133" s="37"/>
    </row>
    <row r="134" spans="5:5" x14ac:dyDescent="0.25">
      <c r="E134" s="37"/>
    </row>
    <row r="135" spans="5:5" x14ac:dyDescent="0.25">
      <c r="E135" s="37"/>
    </row>
    <row r="136" spans="5:5" x14ac:dyDescent="0.25">
      <c r="E136" s="37"/>
    </row>
    <row r="137" spans="5:5" x14ac:dyDescent="0.25">
      <c r="E137" s="37"/>
    </row>
    <row r="138" spans="5:5" x14ac:dyDescent="0.25">
      <c r="E138" s="37"/>
    </row>
    <row r="139" spans="5:5" x14ac:dyDescent="0.25">
      <c r="E139" s="37"/>
    </row>
    <row r="140" spans="5:5" x14ac:dyDescent="0.25">
      <c r="E140" s="37"/>
    </row>
    <row r="141" spans="5:5" x14ac:dyDescent="0.25">
      <c r="E141" s="37"/>
    </row>
    <row r="142" spans="5:5" x14ac:dyDescent="0.25">
      <c r="E142" s="37"/>
    </row>
    <row r="143" spans="5:5" x14ac:dyDescent="0.25">
      <c r="E143" s="37"/>
    </row>
    <row r="144" spans="5:5" x14ac:dyDescent="0.25">
      <c r="E144" s="37"/>
    </row>
    <row r="145" spans="5:5" x14ac:dyDescent="0.25">
      <c r="E145" s="37"/>
    </row>
    <row r="146" spans="5:5" x14ac:dyDescent="0.25">
      <c r="E146" s="37"/>
    </row>
    <row r="147" spans="5:5" x14ac:dyDescent="0.25">
      <c r="E147" s="37"/>
    </row>
    <row r="148" spans="5:5" x14ac:dyDescent="0.25">
      <c r="E148" s="37"/>
    </row>
    <row r="149" spans="5:5" x14ac:dyDescent="0.25">
      <c r="E149" s="37"/>
    </row>
    <row r="150" spans="5:5" x14ac:dyDescent="0.25">
      <c r="E150" s="37"/>
    </row>
    <row r="151" spans="5:5" x14ac:dyDescent="0.25">
      <c r="E151" s="37"/>
    </row>
    <row r="152" spans="5:5" x14ac:dyDescent="0.25">
      <c r="E152" s="37"/>
    </row>
    <row r="153" spans="5:5" x14ac:dyDescent="0.25">
      <c r="E153" s="37"/>
    </row>
    <row r="154" spans="5:5" x14ac:dyDescent="0.25">
      <c r="E154" s="37"/>
    </row>
    <row r="155" spans="5:5" x14ac:dyDescent="0.25">
      <c r="E155" s="37"/>
    </row>
    <row r="156" spans="5:5" x14ac:dyDescent="0.25">
      <c r="E156" s="37"/>
    </row>
    <row r="157" spans="5:5" x14ac:dyDescent="0.25">
      <c r="E157" s="37"/>
    </row>
    <row r="158" spans="5:5" x14ac:dyDescent="0.25">
      <c r="E158" s="37"/>
    </row>
    <row r="159" spans="5:5" x14ac:dyDescent="0.25">
      <c r="E159" s="37"/>
    </row>
    <row r="160" spans="5:5" x14ac:dyDescent="0.25">
      <c r="E160" s="37"/>
    </row>
    <row r="161" spans="5:5" x14ac:dyDescent="0.25">
      <c r="E161" s="37"/>
    </row>
    <row r="162" spans="5:5" x14ac:dyDescent="0.25">
      <c r="E162" s="37"/>
    </row>
    <row r="163" spans="5:5" x14ac:dyDescent="0.25">
      <c r="E163" s="37"/>
    </row>
    <row r="164" spans="5:5" x14ac:dyDescent="0.25">
      <c r="E164" s="37"/>
    </row>
    <row r="165" spans="5:5" x14ac:dyDescent="0.25">
      <c r="E165" s="37"/>
    </row>
    <row r="166" spans="5:5" x14ac:dyDescent="0.25">
      <c r="E166" s="37"/>
    </row>
    <row r="167" spans="5:5" x14ac:dyDescent="0.25">
      <c r="E167" s="37"/>
    </row>
    <row r="168" spans="5:5" x14ac:dyDescent="0.25">
      <c r="E168" s="37"/>
    </row>
    <row r="169" spans="5:5" x14ac:dyDescent="0.25">
      <c r="E169" s="37"/>
    </row>
    <row r="170" spans="5:5" x14ac:dyDescent="0.25">
      <c r="E170" s="37"/>
    </row>
    <row r="171" spans="5:5" x14ac:dyDescent="0.25">
      <c r="E171" s="37"/>
    </row>
    <row r="172" spans="5:5" x14ac:dyDescent="0.25">
      <c r="E172" s="37"/>
    </row>
    <row r="173" spans="5:5" x14ac:dyDescent="0.25">
      <c r="E173" s="37"/>
    </row>
    <row r="174" spans="5:5" x14ac:dyDescent="0.25">
      <c r="E174" s="37"/>
    </row>
    <row r="175" spans="5:5" x14ac:dyDescent="0.25">
      <c r="E175" s="37"/>
    </row>
    <row r="176" spans="5:5" x14ac:dyDescent="0.25">
      <c r="E176" s="37"/>
    </row>
    <row r="177" spans="5:5" x14ac:dyDescent="0.25">
      <c r="E177" s="37"/>
    </row>
    <row r="178" spans="5:5" x14ac:dyDescent="0.25">
      <c r="E178" s="37"/>
    </row>
    <row r="179" spans="5:5" x14ac:dyDescent="0.25">
      <c r="E179" s="37"/>
    </row>
    <row r="180" spans="5:5" x14ac:dyDescent="0.25">
      <c r="E180" s="37"/>
    </row>
    <row r="181" spans="5:5" x14ac:dyDescent="0.25">
      <c r="E181" s="37"/>
    </row>
    <row r="182" spans="5:5" x14ac:dyDescent="0.25">
      <c r="E182" s="37"/>
    </row>
    <row r="183" spans="5:5" x14ac:dyDescent="0.25">
      <c r="E183" s="37"/>
    </row>
    <row r="184" spans="5:5" x14ac:dyDescent="0.25">
      <c r="E184" s="37"/>
    </row>
    <row r="185" spans="5:5" x14ac:dyDescent="0.25">
      <c r="E185" s="37"/>
    </row>
    <row r="186" spans="5:5" x14ac:dyDescent="0.25">
      <c r="E186" s="37"/>
    </row>
    <row r="187" spans="5:5" x14ac:dyDescent="0.25">
      <c r="E187" s="37"/>
    </row>
    <row r="188" spans="5:5" x14ac:dyDescent="0.25">
      <c r="E188" s="37"/>
    </row>
    <row r="189" spans="5:5" x14ac:dyDescent="0.25">
      <c r="E189" s="37"/>
    </row>
    <row r="190" spans="5:5" x14ac:dyDescent="0.25">
      <c r="E190" s="37"/>
    </row>
    <row r="191" spans="5:5" x14ac:dyDescent="0.25">
      <c r="E191" s="37"/>
    </row>
    <row r="192" spans="5:5" x14ac:dyDescent="0.25">
      <c r="E192" s="37"/>
    </row>
    <row r="193" spans="5:5" x14ac:dyDescent="0.25">
      <c r="E193" s="37"/>
    </row>
    <row r="194" spans="5:5" x14ac:dyDescent="0.25">
      <c r="E194" s="37"/>
    </row>
    <row r="195" spans="5:5" x14ac:dyDescent="0.25">
      <c r="E195" s="37"/>
    </row>
    <row r="196" spans="5:5" x14ac:dyDescent="0.25">
      <c r="E196" s="37"/>
    </row>
    <row r="197" spans="5:5" x14ac:dyDescent="0.25">
      <c r="E197" s="37"/>
    </row>
    <row r="198" spans="5:5" x14ac:dyDescent="0.25">
      <c r="E198" s="37"/>
    </row>
    <row r="199" spans="5:5" x14ac:dyDescent="0.25">
      <c r="E199" s="37"/>
    </row>
    <row r="200" spans="5:5" x14ac:dyDescent="0.25">
      <c r="E200" s="37"/>
    </row>
    <row r="201" spans="5:5" x14ac:dyDescent="0.25">
      <c r="E201" s="37"/>
    </row>
    <row r="202" spans="5:5" x14ac:dyDescent="0.25">
      <c r="E202" s="37"/>
    </row>
    <row r="203" spans="5:5" x14ac:dyDescent="0.25">
      <c r="E203" s="37"/>
    </row>
    <row r="204" spans="5:5" x14ac:dyDescent="0.25">
      <c r="E204" s="37"/>
    </row>
    <row r="205" spans="5:5" x14ac:dyDescent="0.25">
      <c r="E205" s="37"/>
    </row>
    <row r="206" spans="5:5" x14ac:dyDescent="0.25">
      <c r="E206" s="37"/>
    </row>
    <row r="207" spans="5:5" x14ac:dyDescent="0.25">
      <c r="E207" s="37"/>
    </row>
    <row r="208" spans="5:5" x14ac:dyDescent="0.25">
      <c r="E208" s="37"/>
    </row>
    <row r="209" spans="5:5" x14ac:dyDescent="0.25">
      <c r="E209" s="37"/>
    </row>
    <row r="210" spans="5:5" x14ac:dyDescent="0.25">
      <c r="E210" s="37"/>
    </row>
    <row r="211" spans="5:5" x14ac:dyDescent="0.25">
      <c r="E211" s="37"/>
    </row>
    <row r="212" spans="5:5" x14ac:dyDescent="0.25">
      <c r="E212" s="37"/>
    </row>
    <row r="213" spans="5:5" x14ac:dyDescent="0.25">
      <c r="E213" s="37"/>
    </row>
    <row r="214" spans="5:5" x14ac:dyDescent="0.25">
      <c r="E214" s="37"/>
    </row>
    <row r="215" spans="5:5" x14ac:dyDescent="0.25">
      <c r="E215" s="37"/>
    </row>
    <row r="216" spans="5:5" x14ac:dyDescent="0.25">
      <c r="E216" s="37"/>
    </row>
    <row r="217" spans="5:5" x14ac:dyDescent="0.25">
      <c r="E217" s="37"/>
    </row>
    <row r="218" spans="5:5" x14ac:dyDescent="0.25">
      <c r="E218" s="37"/>
    </row>
    <row r="219" spans="5:5" x14ac:dyDescent="0.25">
      <c r="E219" s="37"/>
    </row>
    <row r="220" spans="5:5" x14ac:dyDescent="0.25">
      <c r="E220" s="37"/>
    </row>
    <row r="221" spans="5:5" x14ac:dyDescent="0.25">
      <c r="E221" s="37"/>
    </row>
    <row r="222" spans="5:5" x14ac:dyDescent="0.25">
      <c r="E222" s="37"/>
    </row>
    <row r="223" spans="5:5" x14ac:dyDescent="0.25">
      <c r="E223" s="37"/>
    </row>
    <row r="224" spans="5:5" x14ac:dyDescent="0.25">
      <c r="E224" s="37"/>
    </row>
    <row r="225" spans="5:5" x14ac:dyDescent="0.25">
      <c r="E225" s="37"/>
    </row>
    <row r="226" spans="5:5" x14ac:dyDescent="0.25">
      <c r="E226" s="37"/>
    </row>
    <row r="227" spans="5:5" x14ac:dyDescent="0.25">
      <c r="E227" s="37"/>
    </row>
    <row r="228" spans="5:5" x14ac:dyDescent="0.25">
      <c r="E228" s="37"/>
    </row>
    <row r="229" spans="5:5" x14ac:dyDescent="0.25">
      <c r="E229" s="37"/>
    </row>
    <row r="230" spans="5:5" x14ac:dyDescent="0.25">
      <c r="E230" s="37"/>
    </row>
    <row r="231" spans="5:5" x14ac:dyDescent="0.25">
      <c r="E231" s="37"/>
    </row>
    <row r="232" spans="5:5" x14ac:dyDescent="0.25">
      <c r="E232" s="37"/>
    </row>
    <row r="233" spans="5:5" x14ac:dyDescent="0.25">
      <c r="E233" s="37"/>
    </row>
    <row r="234" spans="5:5" x14ac:dyDescent="0.25">
      <c r="E234" s="37"/>
    </row>
    <row r="235" spans="5:5" x14ac:dyDescent="0.25">
      <c r="E235" s="37"/>
    </row>
    <row r="236" spans="5:5" x14ac:dyDescent="0.25">
      <c r="E236" s="37"/>
    </row>
    <row r="237" spans="5:5" x14ac:dyDescent="0.25">
      <c r="E237" s="37"/>
    </row>
    <row r="238" spans="5:5" x14ac:dyDescent="0.25">
      <c r="E238" s="37"/>
    </row>
    <row r="239" spans="5:5" x14ac:dyDescent="0.25">
      <c r="E239" s="37"/>
    </row>
    <row r="240" spans="5:5" x14ac:dyDescent="0.25">
      <c r="E240" s="37"/>
    </row>
    <row r="241" spans="5:5" x14ac:dyDescent="0.25">
      <c r="E241" s="37"/>
    </row>
    <row r="242" spans="5:5" x14ac:dyDescent="0.25">
      <c r="E242" s="37"/>
    </row>
    <row r="243" spans="5:5" x14ac:dyDescent="0.25">
      <c r="E243" s="37"/>
    </row>
    <row r="244" spans="5:5" x14ac:dyDescent="0.25">
      <c r="E244" s="37"/>
    </row>
    <row r="245" spans="5:5" x14ac:dyDescent="0.25">
      <c r="E245" s="37"/>
    </row>
    <row r="246" spans="5:5" x14ac:dyDescent="0.25">
      <c r="E246" s="37"/>
    </row>
    <row r="247" spans="5:5" x14ac:dyDescent="0.25">
      <c r="E247" s="37"/>
    </row>
    <row r="248" spans="5:5" x14ac:dyDescent="0.25">
      <c r="E248" s="37"/>
    </row>
    <row r="249" spans="5:5" x14ac:dyDescent="0.25">
      <c r="E249" s="37"/>
    </row>
    <row r="250" spans="5:5" x14ac:dyDescent="0.25">
      <c r="E250" s="37"/>
    </row>
    <row r="251" spans="5:5" x14ac:dyDescent="0.25">
      <c r="E251" s="37"/>
    </row>
    <row r="252" spans="5:5" x14ac:dyDescent="0.25">
      <c r="E252" s="37"/>
    </row>
    <row r="253" spans="5:5" x14ac:dyDescent="0.25">
      <c r="E253" s="37"/>
    </row>
    <row r="254" spans="5:5" x14ac:dyDescent="0.25">
      <c r="E254" s="37"/>
    </row>
    <row r="255" spans="5:5" x14ac:dyDescent="0.25">
      <c r="E255" s="37"/>
    </row>
    <row r="256" spans="5:5" x14ac:dyDescent="0.25">
      <c r="E256" s="37"/>
    </row>
    <row r="257" spans="5:5" x14ac:dyDescent="0.25">
      <c r="E257" s="37"/>
    </row>
    <row r="258" spans="5:5" x14ac:dyDescent="0.25">
      <c r="E258" s="37"/>
    </row>
    <row r="259" spans="5:5" x14ac:dyDescent="0.25">
      <c r="E259" s="37"/>
    </row>
    <row r="260" spans="5:5" x14ac:dyDescent="0.25">
      <c r="E260" s="37"/>
    </row>
    <row r="261" spans="5:5" x14ac:dyDescent="0.25">
      <c r="E261" s="37"/>
    </row>
    <row r="262" spans="5:5" x14ac:dyDescent="0.25">
      <c r="E262" s="37"/>
    </row>
    <row r="263" spans="5:5" x14ac:dyDescent="0.25">
      <c r="E263" s="37"/>
    </row>
    <row r="264" spans="5:5" x14ac:dyDescent="0.25">
      <c r="E264" s="37"/>
    </row>
    <row r="265" spans="5:5" x14ac:dyDescent="0.25">
      <c r="E265" s="37"/>
    </row>
    <row r="266" spans="5:5" x14ac:dyDescent="0.25">
      <c r="E266" s="37"/>
    </row>
    <row r="267" spans="5:5" x14ac:dyDescent="0.25">
      <c r="E267" s="37"/>
    </row>
    <row r="268" spans="5:5" x14ac:dyDescent="0.25">
      <c r="E268" s="37"/>
    </row>
    <row r="269" spans="5:5" x14ac:dyDescent="0.25">
      <c r="E269" s="37"/>
    </row>
    <row r="270" spans="5:5" x14ac:dyDescent="0.25">
      <c r="E270" s="37"/>
    </row>
    <row r="271" spans="5:5" x14ac:dyDescent="0.25">
      <c r="E271" s="37"/>
    </row>
    <row r="272" spans="5:5" x14ac:dyDescent="0.25">
      <c r="E272" s="37"/>
    </row>
    <row r="273" spans="5:5" x14ac:dyDescent="0.25">
      <c r="E273" s="37"/>
    </row>
    <row r="274" spans="5:5" x14ac:dyDescent="0.25">
      <c r="E274" s="37"/>
    </row>
    <row r="275" spans="5:5" x14ac:dyDescent="0.25">
      <c r="E275" s="37"/>
    </row>
    <row r="276" spans="5:5" x14ac:dyDescent="0.25">
      <c r="E276" s="37"/>
    </row>
    <row r="277" spans="5:5" x14ac:dyDescent="0.25">
      <c r="E277" s="37"/>
    </row>
    <row r="278" spans="5:5" x14ac:dyDescent="0.25">
      <c r="E278" s="37"/>
    </row>
    <row r="279" spans="5:5" x14ac:dyDescent="0.25">
      <c r="E279" s="37"/>
    </row>
    <row r="280" spans="5:5" x14ac:dyDescent="0.25">
      <c r="E280" s="37"/>
    </row>
    <row r="281" spans="5:5" x14ac:dyDescent="0.25">
      <c r="E281" s="37"/>
    </row>
    <row r="282" spans="5:5" x14ac:dyDescent="0.25">
      <c r="E282" s="37"/>
    </row>
    <row r="283" spans="5:5" x14ac:dyDescent="0.25">
      <c r="E283" s="37"/>
    </row>
    <row r="284" spans="5:5" x14ac:dyDescent="0.25">
      <c r="E284" s="37"/>
    </row>
    <row r="285" spans="5:5" x14ac:dyDescent="0.25">
      <c r="E285" s="37"/>
    </row>
    <row r="286" spans="5:5" x14ac:dyDescent="0.25">
      <c r="E286" s="37"/>
    </row>
    <row r="287" spans="5:5" x14ac:dyDescent="0.25">
      <c r="E287" s="37"/>
    </row>
    <row r="288" spans="5:5" x14ac:dyDescent="0.25">
      <c r="E288" s="37"/>
    </row>
    <row r="289" spans="5:5" x14ac:dyDescent="0.25">
      <c r="E289" s="37"/>
    </row>
    <row r="290" spans="5:5" x14ac:dyDescent="0.25">
      <c r="E290" s="37"/>
    </row>
    <row r="291" spans="5:5" x14ac:dyDescent="0.25">
      <c r="E291" s="37"/>
    </row>
    <row r="292" spans="5:5" x14ac:dyDescent="0.25">
      <c r="E292" s="37"/>
    </row>
    <row r="293" spans="5:5" x14ac:dyDescent="0.25">
      <c r="E293" s="37"/>
    </row>
    <row r="294" spans="5:5" x14ac:dyDescent="0.25">
      <c r="E294" s="37"/>
    </row>
    <row r="295" spans="5:5" x14ac:dyDescent="0.25">
      <c r="E295" s="37"/>
    </row>
    <row r="296" spans="5:5" x14ac:dyDescent="0.25">
      <c r="E296" s="37"/>
    </row>
    <row r="297" spans="5:5" x14ac:dyDescent="0.25">
      <c r="E297" s="37"/>
    </row>
    <row r="298" spans="5:5" x14ac:dyDescent="0.25">
      <c r="E298" s="37"/>
    </row>
    <row r="299" spans="5:5" x14ac:dyDescent="0.25">
      <c r="E299" s="37"/>
    </row>
    <row r="300" spans="5:5" x14ac:dyDescent="0.25">
      <c r="E300" s="37"/>
    </row>
    <row r="301" spans="5:5" x14ac:dyDescent="0.25">
      <c r="E301" s="37"/>
    </row>
    <row r="302" spans="5:5" x14ac:dyDescent="0.25">
      <c r="E302" s="37"/>
    </row>
    <row r="303" spans="5:5" x14ac:dyDescent="0.25">
      <c r="E303" s="37"/>
    </row>
    <row r="304" spans="5:5" x14ac:dyDescent="0.25">
      <c r="E304" s="37"/>
    </row>
    <row r="305" spans="5:5" x14ac:dyDescent="0.25">
      <c r="E305" s="37"/>
    </row>
    <row r="306" spans="5:5" x14ac:dyDescent="0.25">
      <c r="E306" s="37"/>
    </row>
    <row r="307" spans="5:5" x14ac:dyDescent="0.25">
      <c r="E307" s="37"/>
    </row>
    <row r="308" spans="5:5" x14ac:dyDescent="0.25">
      <c r="E308" s="37"/>
    </row>
    <row r="309" spans="5:5" x14ac:dyDescent="0.25">
      <c r="E309" s="37"/>
    </row>
    <row r="310" spans="5:5" x14ac:dyDescent="0.25">
      <c r="E310" s="37"/>
    </row>
    <row r="311" spans="5:5" x14ac:dyDescent="0.25">
      <c r="E311" s="37"/>
    </row>
    <row r="312" spans="5:5" x14ac:dyDescent="0.25">
      <c r="E312" s="37"/>
    </row>
    <row r="313" spans="5:5" x14ac:dyDescent="0.25">
      <c r="E313" s="37"/>
    </row>
    <row r="314" spans="5:5" x14ac:dyDescent="0.25">
      <c r="E314" s="37"/>
    </row>
    <row r="315" spans="5:5" x14ac:dyDescent="0.25">
      <c r="E315" s="37"/>
    </row>
    <row r="316" spans="5:5" x14ac:dyDescent="0.25">
      <c r="E316" s="37"/>
    </row>
    <row r="317" spans="5:5" x14ac:dyDescent="0.25">
      <c r="E317" s="37"/>
    </row>
    <row r="318" spans="5:5" x14ac:dyDescent="0.25">
      <c r="E318" s="37"/>
    </row>
    <row r="319" spans="5:5" x14ac:dyDescent="0.25">
      <c r="E319" s="37"/>
    </row>
    <row r="320" spans="5:5" x14ac:dyDescent="0.25">
      <c r="E320" s="37"/>
    </row>
    <row r="321" spans="5:5" x14ac:dyDescent="0.25">
      <c r="E321" s="37"/>
    </row>
    <row r="322" spans="5:5" x14ac:dyDescent="0.25">
      <c r="E322" s="37"/>
    </row>
    <row r="323" spans="5:5" x14ac:dyDescent="0.25">
      <c r="E323" s="37"/>
    </row>
    <row r="324" spans="5:5" x14ac:dyDescent="0.25">
      <c r="E324" s="37"/>
    </row>
    <row r="325" spans="5:5" x14ac:dyDescent="0.25">
      <c r="E325" s="37"/>
    </row>
    <row r="326" spans="5:5" x14ac:dyDescent="0.25">
      <c r="E326" s="37"/>
    </row>
    <row r="327" spans="5:5" x14ac:dyDescent="0.25">
      <c r="E327" s="37"/>
    </row>
    <row r="328" spans="5:5" x14ac:dyDescent="0.25">
      <c r="E328" s="37"/>
    </row>
    <row r="329" spans="5:5" x14ac:dyDescent="0.25">
      <c r="E329" s="37"/>
    </row>
    <row r="330" spans="5:5" x14ac:dyDescent="0.25">
      <c r="E330" s="37"/>
    </row>
    <row r="331" spans="5:5" x14ac:dyDescent="0.25">
      <c r="E331" s="37"/>
    </row>
    <row r="332" spans="5:5" x14ac:dyDescent="0.25">
      <c r="E332" s="37"/>
    </row>
    <row r="333" spans="5:5" x14ac:dyDescent="0.25">
      <c r="E333" s="37"/>
    </row>
    <row r="334" spans="5:5" x14ac:dyDescent="0.25">
      <c r="E334" s="37"/>
    </row>
    <row r="335" spans="5:5" x14ac:dyDescent="0.25">
      <c r="E335" s="37"/>
    </row>
    <row r="336" spans="5:5" x14ac:dyDescent="0.25">
      <c r="E336" s="37"/>
    </row>
    <row r="337" spans="5:5" x14ac:dyDescent="0.25">
      <c r="E337" s="37"/>
    </row>
    <row r="338" spans="5:5" x14ac:dyDescent="0.25">
      <c r="E338" s="37"/>
    </row>
    <row r="339" spans="5:5" x14ac:dyDescent="0.25">
      <c r="E339" s="37"/>
    </row>
    <row r="340" spans="5:5" x14ac:dyDescent="0.25">
      <c r="E340" s="37"/>
    </row>
    <row r="341" spans="5:5" x14ac:dyDescent="0.25">
      <c r="E341" s="37"/>
    </row>
    <row r="342" spans="5:5" x14ac:dyDescent="0.25">
      <c r="E342" s="37"/>
    </row>
    <row r="343" spans="5:5" x14ac:dyDescent="0.25">
      <c r="E343" s="37"/>
    </row>
    <row r="344" spans="5:5" x14ac:dyDescent="0.25">
      <c r="E344" s="37"/>
    </row>
    <row r="345" spans="5:5" x14ac:dyDescent="0.25">
      <c r="E345" s="37"/>
    </row>
    <row r="346" spans="5:5" x14ac:dyDescent="0.25">
      <c r="E346" s="37"/>
    </row>
    <row r="347" spans="5:5" x14ac:dyDescent="0.25">
      <c r="E347" s="37"/>
    </row>
    <row r="348" spans="5:5" x14ac:dyDescent="0.25">
      <c r="E348" s="37"/>
    </row>
    <row r="349" spans="5:5" x14ac:dyDescent="0.25">
      <c r="E349" s="37"/>
    </row>
    <row r="350" spans="5:5" x14ac:dyDescent="0.25">
      <c r="E350" s="37"/>
    </row>
    <row r="351" spans="5:5" x14ac:dyDescent="0.25">
      <c r="E351" s="37"/>
    </row>
    <row r="352" spans="5:5" x14ac:dyDescent="0.25">
      <c r="E352" s="37"/>
    </row>
    <row r="353" spans="5:5" x14ac:dyDescent="0.25">
      <c r="E353" s="37"/>
    </row>
    <row r="354" spans="5:5" x14ac:dyDescent="0.25">
      <c r="E354" s="37"/>
    </row>
    <row r="355" spans="5:5" x14ac:dyDescent="0.25">
      <c r="E355" s="37"/>
    </row>
    <row r="356" spans="5:5" x14ac:dyDescent="0.25">
      <c r="E356" s="37"/>
    </row>
    <row r="357" spans="5:5" x14ac:dyDescent="0.25">
      <c r="E357" s="37"/>
    </row>
    <row r="358" spans="5:5" x14ac:dyDescent="0.25">
      <c r="E358" s="37"/>
    </row>
    <row r="359" spans="5:5" x14ac:dyDescent="0.25">
      <c r="E359" s="37"/>
    </row>
    <row r="360" spans="5:5" x14ac:dyDescent="0.25">
      <c r="E360" s="37"/>
    </row>
    <row r="361" spans="5:5" x14ac:dyDescent="0.25">
      <c r="E361" s="37"/>
    </row>
    <row r="362" spans="5:5" x14ac:dyDescent="0.25">
      <c r="E362" s="37"/>
    </row>
    <row r="363" spans="5:5" x14ac:dyDescent="0.25">
      <c r="E363" s="37"/>
    </row>
    <row r="364" spans="5:5" x14ac:dyDescent="0.25">
      <c r="E364" s="37"/>
    </row>
    <row r="365" spans="5:5" x14ac:dyDescent="0.25">
      <c r="E365" s="37"/>
    </row>
    <row r="366" spans="5:5" x14ac:dyDescent="0.25">
      <c r="E366" s="37"/>
    </row>
    <row r="367" spans="5:5" x14ac:dyDescent="0.25">
      <c r="E367" s="37"/>
    </row>
    <row r="368" spans="5:5" x14ac:dyDescent="0.25">
      <c r="E368" s="37"/>
    </row>
    <row r="369" spans="5:5" x14ac:dyDescent="0.25">
      <c r="E369" s="37"/>
    </row>
    <row r="370" spans="5:5" x14ac:dyDescent="0.25">
      <c r="E370" s="37"/>
    </row>
    <row r="371" spans="5:5" x14ac:dyDescent="0.25">
      <c r="E371" s="37"/>
    </row>
    <row r="372" spans="5:5" x14ac:dyDescent="0.25">
      <c r="E372" s="37"/>
    </row>
    <row r="373" spans="5:5" x14ac:dyDescent="0.25">
      <c r="E373" s="37"/>
    </row>
    <row r="374" spans="5:5" x14ac:dyDescent="0.25">
      <c r="E374" s="37"/>
    </row>
    <row r="375" spans="5:5" x14ac:dyDescent="0.25">
      <c r="E375" s="37"/>
    </row>
    <row r="376" spans="5:5" x14ac:dyDescent="0.25">
      <c r="E376" s="37"/>
    </row>
    <row r="377" spans="5:5" x14ac:dyDescent="0.25">
      <c r="E377" s="37"/>
    </row>
    <row r="378" spans="5:5" x14ac:dyDescent="0.25">
      <c r="E378" s="37"/>
    </row>
    <row r="379" spans="5:5" x14ac:dyDescent="0.25">
      <c r="E379" s="37"/>
    </row>
    <row r="380" spans="5:5" x14ac:dyDescent="0.25">
      <c r="E380" s="37"/>
    </row>
    <row r="381" spans="5:5" x14ac:dyDescent="0.25">
      <c r="E381" s="37"/>
    </row>
    <row r="382" spans="5:5" x14ac:dyDescent="0.25">
      <c r="E382" s="37"/>
    </row>
    <row r="383" spans="5:5" x14ac:dyDescent="0.25">
      <c r="E383" s="37"/>
    </row>
    <row r="384" spans="5:5" x14ac:dyDescent="0.25">
      <c r="E384" s="37"/>
    </row>
    <row r="385" spans="5:5" x14ac:dyDescent="0.25">
      <c r="E385" s="37"/>
    </row>
    <row r="386" spans="5:5" x14ac:dyDescent="0.25">
      <c r="E386" s="37"/>
    </row>
    <row r="387" spans="5:5" x14ac:dyDescent="0.25">
      <c r="E387" s="37"/>
    </row>
    <row r="388" spans="5:5" x14ac:dyDescent="0.25">
      <c r="E388" s="37"/>
    </row>
    <row r="389" spans="5:5" x14ac:dyDescent="0.25">
      <c r="E389" s="37"/>
    </row>
    <row r="390" spans="5:5" x14ac:dyDescent="0.25">
      <c r="E390" s="37"/>
    </row>
    <row r="391" spans="5:5" x14ac:dyDescent="0.25">
      <c r="E391" s="37"/>
    </row>
    <row r="392" spans="5:5" x14ac:dyDescent="0.25">
      <c r="E392" s="37"/>
    </row>
    <row r="393" spans="5:5" x14ac:dyDescent="0.25">
      <c r="E393" s="37"/>
    </row>
    <row r="394" spans="5:5" x14ac:dyDescent="0.25">
      <c r="E394" s="37"/>
    </row>
    <row r="395" spans="5:5" x14ac:dyDescent="0.25">
      <c r="E395" s="37"/>
    </row>
    <row r="396" spans="5:5" x14ac:dyDescent="0.25">
      <c r="E396" s="37"/>
    </row>
    <row r="397" spans="5:5" x14ac:dyDescent="0.25">
      <c r="E397" s="37"/>
    </row>
    <row r="398" spans="5:5" x14ac:dyDescent="0.25">
      <c r="E398" s="37"/>
    </row>
    <row r="399" spans="5:5" x14ac:dyDescent="0.25">
      <c r="E399" s="37"/>
    </row>
    <row r="400" spans="5:5" x14ac:dyDescent="0.25">
      <c r="E400" s="37"/>
    </row>
    <row r="401" spans="5:5" x14ac:dyDescent="0.25">
      <c r="E401" s="37"/>
    </row>
    <row r="402" spans="5:5" x14ac:dyDescent="0.25">
      <c r="E402" s="37"/>
    </row>
    <row r="403" spans="5:5" x14ac:dyDescent="0.25">
      <c r="E403" s="37"/>
    </row>
    <row r="404" spans="5:5" x14ac:dyDescent="0.25">
      <c r="E404" s="37"/>
    </row>
    <row r="405" spans="5:5" x14ac:dyDescent="0.25">
      <c r="E405" s="37"/>
    </row>
    <row r="406" spans="5:5" x14ac:dyDescent="0.25">
      <c r="E406" s="37"/>
    </row>
    <row r="407" spans="5:5" x14ac:dyDescent="0.25">
      <c r="E407" s="37"/>
    </row>
    <row r="408" spans="5:5" x14ac:dyDescent="0.25">
      <c r="E408" s="37"/>
    </row>
    <row r="409" spans="5:5" x14ac:dyDescent="0.25">
      <c r="E409" s="37"/>
    </row>
    <row r="410" spans="5:5" x14ac:dyDescent="0.25">
      <c r="E410" s="37"/>
    </row>
    <row r="411" spans="5:5" x14ac:dyDescent="0.25">
      <c r="E411" s="37"/>
    </row>
    <row r="412" spans="5:5" x14ac:dyDescent="0.25">
      <c r="E412" s="37"/>
    </row>
    <row r="413" spans="5:5" x14ac:dyDescent="0.25">
      <c r="E413" s="37"/>
    </row>
    <row r="414" spans="5:5" x14ac:dyDescent="0.25">
      <c r="E414" s="37"/>
    </row>
    <row r="415" spans="5:5" x14ac:dyDescent="0.25">
      <c r="E415" s="37"/>
    </row>
    <row r="416" spans="5:5" x14ac:dyDescent="0.25">
      <c r="E416" s="37"/>
    </row>
    <row r="417" spans="5:5" x14ac:dyDescent="0.25">
      <c r="E417" s="37"/>
    </row>
    <row r="418" spans="5:5" x14ac:dyDescent="0.25">
      <c r="E418" s="37"/>
    </row>
    <row r="419" spans="5:5" x14ac:dyDescent="0.25">
      <c r="E419" s="37"/>
    </row>
    <row r="420" spans="5:5" x14ac:dyDescent="0.25">
      <c r="E420" s="37"/>
    </row>
    <row r="421" spans="5:5" x14ac:dyDescent="0.25">
      <c r="E421" s="37"/>
    </row>
    <row r="422" spans="5:5" x14ac:dyDescent="0.25">
      <c r="E422" s="37"/>
    </row>
    <row r="423" spans="5:5" x14ac:dyDescent="0.25">
      <c r="E423" s="37"/>
    </row>
    <row r="424" spans="5:5" x14ac:dyDescent="0.25">
      <c r="E424" s="37"/>
    </row>
    <row r="425" spans="5:5" x14ac:dyDescent="0.25">
      <c r="E425" s="37"/>
    </row>
    <row r="426" spans="5:5" x14ac:dyDescent="0.25">
      <c r="E426" s="37"/>
    </row>
    <row r="427" spans="5:5" x14ac:dyDescent="0.25">
      <c r="E427" s="37"/>
    </row>
    <row r="428" spans="5:5" x14ac:dyDescent="0.25">
      <c r="E428" s="37"/>
    </row>
    <row r="429" spans="5:5" x14ac:dyDescent="0.25">
      <c r="E429" s="37"/>
    </row>
    <row r="430" spans="5:5" x14ac:dyDescent="0.25">
      <c r="E430" s="37"/>
    </row>
    <row r="431" spans="5:5" x14ac:dyDescent="0.25">
      <c r="E431" s="37"/>
    </row>
    <row r="432" spans="5:5" x14ac:dyDescent="0.25">
      <c r="E432" s="37"/>
    </row>
    <row r="433" spans="5:5" x14ac:dyDescent="0.25">
      <c r="E433" s="37"/>
    </row>
    <row r="434" spans="5:5" x14ac:dyDescent="0.25">
      <c r="E434" s="37"/>
    </row>
    <row r="435" spans="5:5" x14ac:dyDescent="0.25">
      <c r="E435" s="37"/>
    </row>
    <row r="436" spans="5:5" x14ac:dyDescent="0.25">
      <c r="E436" s="37"/>
    </row>
    <row r="437" spans="5:5" x14ac:dyDescent="0.25">
      <c r="E437" s="37"/>
    </row>
    <row r="438" spans="5:5" x14ac:dyDescent="0.25">
      <c r="E438" s="37"/>
    </row>
    <row r="439" spans="5:5" x14ac:dyDescent="0.25">
      <c r="E439" s="37"/>
    </row>
    <row r="440" spans="5:5" x14ac:dyDescent="0.25">
      <c r="E440" s="37"/>
    </row>
    <row r="441" spans="5:5" x14ac:dyDescent="0.25">
      <c r="E441" s="37"/>
    </row>
    <row r="442" spans="5:5" x14ac:dyDescent="0.25">
      <c r="E442" s="37"/>
    </row>
    <row r="443" spans="5:5" x14ac:dyDescent="0.25">
      <c r="E443" s="37"/>
    </row>
    <row r="444" spans="5:5" x14ac:dyDescent="0.25">
      <c r="E444" s="37"/>
    </row>
    <row r="445" spans="5:5" x14ac:dyDescent="0.25">
      <c r="E445" s="37"/>
    </row>
    <row r="446" spans="5:5" x14ac:dyDescent="0.25">
      <c r="E446" s="37"/>
    </row>
    <row r="447" spans="5:5" x14ac:dyDescent="0.25">
      <c r="E447" s="37"/>
    </row>
    <row r="448" spans="5:5" x14ac:dyDescent="0.25">
      <c r="E448" s="37"/>
    </row>
    <row r="449" spans="5:5" x14ac:dyDescent="0.25">
      <c r="E449" s="37"/>
    </row>
    <row r="450" spans="5:5" x14ac:dyDescent="0.25">
      <c r="E450" s="37"/>
    </row>
    <row r="451" spans="5:5" x14ac:dyDescent="0.25">
      <c r="E451" s="37"/>
    </row>
    <row r="452" spans="5:5" x14ac:dyDescent="0.25">
      <c r="E452" s="37"/>
    </row>
    <row r="453" spans="5:5" x14ac:dyDescent="0.25">
      <c r="E453" s="37"/>
    </row>
    <row r="454" spans="5:5" x14ac:dyDescent="0.25">
      <c r="E454" s="37"/>
    </row>
    <row r="455" spans="5:5" x14ac:dyDescent="0.25">
      <c r="E455" s="37"/>
    </row>
    <row r="456" spans="5:5" x14ac:dyDescent="0.25">
      <c r="E456" s="37"/>
    </row>
    <row r="457" spans="5:5" x14ac:dyDescent="0.25">
      <c r="E457" s="37"/>
    </row>
    <row r="458" spans="5:5" x14ac:dyDescent="0.25">
      <c r="E458" s="37"/>
    </row>
    <row r="459" spans="5:5" x14ac:dyDescent="0.25">
      <c r="E459" s="37"/>
    </row>
    <row r="460" spans="5:5" x14ac:dyDescent="0.25">
      <c r="E460" s="37"/>
    </row>
    <row r="461" spans="5:5" x14ac:dyDescent="0.25">
      <c r="E461" s="37"/>
    </row>
    <row r="462" spans="5:5" x14ac:dyDescent="0.25">
      <c r="E462" s="37"/>
    </row>
    <row r="463" spans="5:5" x14ac:dyDescent="0.25">
      <c r="E463" s="37"/>
    </row>
    <row r="464" spans="5:5" x14ac:dyDescent="0.25">
      <c r="E464" s="37"/>
    </row>
    <row r="465" spans="5:5" x14ac:dyDescent="0.25">
      <c r="E465" s="37"/>
    </row>
    <row r="466" spans="5:5" x14ac:dyDescent="0.25">
      <c r="E466" s="37"/>
    </row>
    <row r="467" spans="5:5" x14ac:dyDescent="0.25">
      <c r="E467" s="37"/>
    </row>
    <row r="468" spans="5:5" x14ac:dyDescent="0.25">
      <c r="E468" s="37"/>
    </row>
    <row r="469" spans="5:5" x14ac:dyDescent="0.25">
      <c r="E469" s="37"/>
    </row>
    <row r="470" spans="5:5" x14ac:dyDescent="0.25">
      <c r="E470" s="37"/>
    </row>
    <row r="471" spans="5:5" x14ac:dyDescent="0.25">
      <c r="E471" s="37"/>
    </row>
    <row r="472" spans="5:5" x14ac:dyDescent="0.25">
      <c r="E472" s="37"/>
    </row>
    <row r="473" spans="5:5" x14ac:dyDescent="0.25">
      <c r="E473" s="37"/>
    </row>
    <row r="474" spans="5:5" x14ac:dyDescent="0.25">
      <c r="E474" s="37"/>
    </row>
    <row r="475" spans="5:5" x14ac:dyDescent="0.25">
      <c r="E475" s="37"/>
    </row>
    <row r="476" spans="5:5" x14ac:dyDescent="0.25">
      <c r="E476" s="37"/>
    </row>
    <row r="477" spans="5:5" x14ac:dyDescent="0.25">
      <c r="E477" s="37"/>
    </row>
    <row r="478" spans="5:5" x14ac:dyDescent="0.25">
      <c r="E478" s="37"/>
    </row>
    <row r="479" spans="5:5" x14ac:dyDescent="0.25">
      <c r="E479" s="37"/>
    </row>
    <row r="480" spans="5:5" x14ac:dyDescent="0.25">
      <c r="E480" s="37"/>
    </row>
    <row r="481" spans="5:5" x14ac:dyDescent="0.25">
      <c r="E481" s="37"/>
    </row>
    <row r="482" spans="5:5" x14ac:dyDescent="0.25">
      <c r="E482" s="37"/>
    </row>
    <row r="483" spans="5:5" x14ac:dyDescent="0.25">
      <c r="E483" s="37"/>
    </row>
    <row r="484" spans="5:5" x14ac:dyDescent="0.25">
      <c r="E484" s="37"/>
    </row>
    <row r="485" spans="5:5" x14ac:dyDescent="0.25">
      <c r="E485" s="37"/>
    </row>
    <row r="486" spans="5:5" x14ac:dyDescent="0.25">
      <c r="E486" s="37"/>
    </row>
    <row r="487" spans="5:5" x14ac:dyDescent="0.25">
      <c r="E487" s="37"/>
    </row>
    <row r="488" spans="5:5" x14ac:dyDescent="0.25">
      <c r="E488" s="37"/>
    </row>
  </sheetData>
  <mergeCells count="14">
    <mergeCell ref="F53:F58"/>
    <mergeCell ref="A10:A11"/>
    <mergeCell ref="B7:E7"/>
    <mergeCell ref="A8:E8"/>
    <mergeCell ref="D5:E5"/>
    <mergeCell ref="B6:E6"/>
    <mergeCell ref="A53:A59"/>
    <mergeCell ref="B4:E4"/>
    <mergeCell ref="B3:E3"/>
    <mergeCell ref="B1:E1"/>
    <mergeCell ref="C10:E10"/>
    <mergeCell ref="B10:B11"/>
    <mergeCell ref="B2:C2"/>
    <mergeCell ref="D2:E2"/>
  </mergeCells>
  <phoneticPr fontId="48" type="noConversion"/>
  <pageMargins left="0" right="0" top="0" bottom="0" header="0.31496062992125984" footer="0.31496062992125984"/>
  <pageSetup paperSize="9" scale="7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5"/>
  <sheetViews>
    <sheetView topLeftCell="A38" workbookViewId="0">
      <selection activeCell="E21" sqref="E21"/>
    </sheetView>
  </sheetViews>
  <sheetFormatPr defaultColWidth="9.140625" defaultRowHeight="15" x14ac:dyDescent="0.25"/>
  <cols>
    <col min="1" max="1" width="42" style="44" customWidth="1"/>
    <col min="2" max="2" width="12.85546875" style="44" customWidth="1"/>
    <col min="3" max="3" width="11.28515625" style="44" customWidth="1"/>
    <col min="4" max="4" width="15.7109375" style="44" customWidth="1"/>
    <col min="5" max="5" width="12" style="44" customWidth="1"/>
    <col min="6" max="6" width="13.28515625" style="44" customWidth="1"/>
    <col min="7" max="7" width="9.5703125" style="44" customWidth="1"/>
    <col min="8" max="16384" width="9.140625" style="44"/>
  </cols>
  <sheetData>
    <row r="1" spans="1:6" x14ac:dyDescent="0.25">
      <c r="B1" s="566" t="s">
        <v>106</v>
      </c>
      <c r="C1" s="566"/>
      <c r="D1" s="566"/>
      <c r="E1" s="566"/>
      <c r="F1" s="566"/>
    </row>
    <row r="2" spans="1:6" x14ac:dyDescent="0.25">
      <c r="B2" s="566" t="s">
        <v>47</v>
      </c>
      <c r="C2" s="566"/>
      <c r="D2" s="566"/>
      <c r="E2" s="566"/>
      <c r="F2" s="566"/>
    </row>
    <row r="3" spans="1:6" x14ac:dyDescent="0.25">
      <c r="B3" s="567" t="s">
        <v>107</v>
      </c>
      <c r="C3" s="567"/>
      <c r="D3" s="567"/>
      <c r="E3" s="567"/>
      <c r="F3" s="567"/>
    </row>
    <row r="4" spans="1:6" x14ac:dyDescent="0.25">
      <c r="B4" s="566" t="s">
        <v>441</v>
      </c>
      <c r="C4" s="567"/>
      <c r="D4" s="567"/>
      <c r="E4" s="567"/>
      <c r="F4" s="567"/>
    </row>
    <row r="5" spans="1:6" x14ac:dyDescent="0.25">
      <c r="B5" s="567" t="s">
        <v>108</v>
      </c>
      <c r="C5" s="567"/>
      <c r="D5" s="567"/>
      <c r="E5" s="567"/>
      <c r="F5" s="567"/>
    </row>
    <row r="6" spans="1:6" x14ac:dyDescent="0.25">
      <c r="B6" s="567" t="s">
        <v>109</v>
      </c>
      <c r="C6" s="567"/>
      <c r="D6" s="567"/>
      <c r="E6" s="567"/>
      <c r="F6" s="567"/>
    </row>
    <row r="7" spans="1:6" x14ac:dyDescent="0.25">
      <c r="A7" s="45"/>
      <c r="B7" s="568"/>
      <c r="C7" s="568"/>
      <c r="D7" s="568"/>
    </row>
    <row r="8" spans="1:6" x14ac:dyDescent="0.25">
      <c r="A8" s="45"/>
      <c r="B8" s="45"/>
      <c r="C8" s="45"/>
      <c r="D8" s="45"/>
    </row>
    <row r="9" spans="1:6" ht="20.25" customHeight="1" x14ac:dyDescent="0.25">
      <c r="A9" s="569" t="s">
        <v>443</v>
      </c>
      <c r="B9" s="569"/>
      <c r="C9" s="569"/>
      <c r="D9" s="569"/>
      <c r="E9" s="569"/>
      <c r="F9" s="569"/>
    </row>
    <row r="10" spans="1:6" ht="18" customHeight="1" x14ac:dyDescent="0.25">
      <c r="A10" s="569"/>
      <c r="B10" s="569"/>
      <c r="C10" s="569"/>
      <c r="D10" s="569"/>
      <c r="E10" s="569"/>
      <c r="F10" s="569"/>
    </row>
    <row r="11" spans="1:6" ht="69.75" customHeight="1" x14ac:dyDescent="0.25">
      <c r="A11" s="569"/>
      <c r="B11" s="569"/>
      <c r="C11" s="569"/>
      <c r="D11" s="569"/>
      <c r="E11" s="569"/>
      <c r="F11" s="569"/>
    </row>
    <row r="12" spans="1:6" ht="31.5" customHeight="1" x14ac:dyDescent="0.25">
      <c r="A12" s="46"/>
      <c r="B12" s="46"/>
      <c r="C12" s="46"/>
      <c r="D12" s="46"/>
    </row>
    <row r="13" spans="1:6" ht="16.5" customHeight="1" x14ac:dyDescent="0.25">
      <c r="A13" s="570" t="s">
        <v>64</v>
      </c>
      <c r="B13" s="574" t="s">
        <v>153</v>
      </c>
      <c r="C13" s="574" t="s">
        <v>154</v>
      </c>
      <c r="D13" s="573" t="s">
        <v>157</v>
      </c>
      <c r="E13" s="573"/>
      <c r="F13" s="573"/>
    </row>
    <row r="14" spans="1:6" ht="24" customHeight="1" x14ac:dyDescent="0.25">
      <c r="A14" s="571"/>
      <c r="B14" s="574"/>
      <c r="C14" s="574"/>
      <c r="D14" s="573"/>
      <c r="E14" s="573"/>
      <c r="F14" s="573"/>
    </row>
    <row r="15" spans="1:6" ht="22.5" customHeight="1" x14ac:dyDescent="0.25">
      <c r="A15" s="572"/>
      <c r="B15" s="574"/>
      <c r="C15" s="574"/>
      <c r="D15" s="73" t="s">
        <v>436</v>
      </c>
      <c r="E15" s="73" t="s">
        <v>437</v>
      </c>
      <c r="F15" s="73" t="s">
        <v>52</v>
      </c>
    </row>
    <row r="16" spans="1:6" x14ac:dyDescent="0.25">
      <c r="A16" s="74">
        <v>1</v>
      </c>
      <c r="B16" s="75">
        <v>2</v>
      </c>
      <c r="C16" s="76">
        <v>3</v>
      </c>
      <c r="D16" s="76">
        <v>4</v>
      </c>
      <c r="E16" s="76">
        <v>5</v>
      </c>
      <c r="F16" s="76">
        <v>6</v>
      </c>
    </row>
    <row r="17" spans="1:7" ht="15.75" x14ac:dyDescent="0.25">
      <c r="A17" s="71" t="s">
        <v>110</v>
      </c>
      <c r="B17" s="47" t="s">
        <v>111</v>
      </c>
      <c r="C17" s="47"/>
      <c r="D17" s="47">
        <f>D19+D21+D23+D25+D27+D29</f>
        <v>8815.2000000000007</v>
      </c>
      <c r="E17" s="47">
        <f>E19+E21+E23+E25+E27+E29</f>
        <v>8300.2000000000007</v>
      </c>
      <c r="F17" s="47">
        <f>F19+F21+F23+F25+F27+F29</f>
        <v>8023</v>
      </c>
    </row>
    <row r="18" spans="1:7" ht="15.75" x14ac:dyDescent="0.25">
      <c r="A18" s="71"/>
      <c r="B18" s="47"/>
      <c r="C18" s="47"/>
      <c r="D18" s="47"/>
      <c r="E18" s="48"/>
      <c r="F18" s="48"/>
    </row>
    <row r="19" spans="1:7" ht="70.5" customHeight="1" x14ac:dyDescent="0.25">
      <c r="A19" s="61" t="s">
        <v>112</v>
      </c>
      <c r="B19" s="62" t="s">
        <v>162</v>
      </c>
      <c r="C19" s="62" t="s">
        <v>164</v>
      </c>
      <c r="D19" s="49">
        <v>6</v>
      </c>
      <c r="E19" s="49">
        <f>'отмена приложения'!H18</f>
        <v>6.3</v>
      </c>
      <c r="F19" s="49">
        <f>'отмена приложения'!I18</f>
        <v>6.5</v>
      </c>
      <c r="G19" s="50"/>
    </row>
    <row r="20" spans="1:7" ht="15.75" x14ac:dyDescent="0.25">
      <c r="A20" s="70"/>
      <c r="B20" s="62"/>
      <c r="C20" s="77"/>
      <c r="D20" s="49"/>
      <c r="E20" s="48"/>
      <c r="F20" s="48"/>
      <c r="G20" s="50"/>
    </row>
    <row r="21" spans="1:7" ht="57.75" x14ac:dyDescent="0.25">
      <c r="A21" s="61" t="s">
        <v>113</v>
      </c>
      <c r="B21" s="62" t="s">
        <v>162</v>
      </c>
      <c r="C21" s="62" t="s">
        <v>174</v>
      </c>
      <c r="D21" s="49">
        <v>6416.4</v>
      </c>
      <c r="E21" s="49">
        <v>6862.9</v>
      </c>
      <c r="F21" s="49">
        <v>6720.3</v>
      </c>
      <c r="G21" s="50"/>
    </row>
    <row r="22" spans="1:7" ht="15.75" x14ac:dyDescent="0.25">
      <c r="A22" s="61"/>
      <c r="B22" s="62"/>
      <c r="C22" s="62"/>
      <c r="D22" s="49"/>
      <c r="E22" s="48"/>
      <c r="F22" s="48"/>
    </row>
    <row r="23" spans="1:7" ht="57.75" x14ac:dyDescent="0.25">
      <c r="A23" s="61" t="s">
        <v>114</v>
      </c>
      <c r="B23" s="62" t="s">
        <v>162</v>
      </c>
      <c r="C23" s="62" t="s">
        <v>188</v>
      </c>
      <c r="D23" s="49">
        <v>291.60000000000002</v>
      </c>
      <c r="E23" s="49">
        <f>'отмена приложения'!H37</f>
        <v>291.60000000000002</v>
      </c>
      <c r="F23" s="49">
        <f>'отмена приложения'!I37</f>
        <v>250.9</v>
      </c>
    </row>
    <row r="24" spans="1:7" ht="15.75" x14ac:dyDescent="0.25">
      <c r="A24" s="61"/>
      <c r="B24" s="62"/>
      <c r="C24" s="62"/>
      <c r="D24" s="49"/>
      <c r="E24" s="48"/>
      <c r="F24" s="48"/>
    </row>
    <row r="25" spans="1:7" ht="36.75" hidden="1" customHeight="1" x14ac:dyDescent="0.25">
      <c r="A25" s="61" t="s">
        <v>115</v>
      </c>
      <c r="B25" s="62" t="s">
        <v>162</v>
      </c>
      <c r="C25" s="62" t="s">
        <v>313</v>
      </c>
      <c r="D25" s="49">
        <v>0</v>
      </c>
      <c r="E25" s="49">
        <v>0</v>
      </c>
      <c r="F25" s="49">
        <v>0</v>
      </c>
    </row>
    <row r="26" spans="1:7" ht="15.75" x14ac:dyDescent="0.25">
      <c r="A26" s="61"/>
      <c r="B26" s="62"/>
      <c r="C26" s="62"/>
      <c r="D26" s="49"/>
      <c r="E26" s="48"/>
      <c r="F26" s="48"/>
    </row>
    <row r="27" spans="1:7" ht="15.75" x14ac:dyDescent="0.25">
      <c r="A27" s="61" t="s">
        <v>116</v>
      </c>
      <c r="B27" s="62" t="s">
        <v>162</v>
      </c>
      <c r="C27" s="62" t="s">
        <v>196</v>
      </c>
      <c r="D27" s="49">
        <v>50</v>
      </c>
      <c r="E27" s="49">
        <f>'отмена приложения'!H45</f>
        <v>50</v>
      </c>
      <c r="F27" s="49">
        <f>'отмена приложения'!I45</f>
        <v>50</v>
      </c>
    </row>
    <row r="28" spans="1:7" ht="15.75" x14ac:dyDescent="0.25">
      <c r="A28" s="61"/>
      <c r="B28" s="62"/>
      <c r="C28" s="62"/>
      <c r="D28" s="49"/>
      <c r="E28" s="48"/>
      <c r="F28" s="48"/>
    </row>
    <row r="29" spans="1:7" ht="15.75" x14ac:dyDescent="0.25">
      <c r="A29" s="61" t="s">
        <v>117</v>
      </c>
      <c r="B29" s="62" t="s">
        <v>162</v>
      </c>
      <c r="C29" s="62" t="s">
        <v>207</v>
      </c>
      <c r="D29" s="49">
        <v>2051.1999999999998</v>
      </c>
      <c r="E29" s="49">
        <v>1089.4000000000001</v>
      </c>
      <c r="F29" s="49">
        <v>995.3</v>
      </c>
    </row>
    <row r="30" spans="1:7" ht="15.75" x14ac:dyDescent="0.25">
      <c r="A30" s="63" t="s">
        <v>118</v>
      </c>
      <c r="B30" s="47" t="s">
        <v>119</v>
      </c>
      <c r="C30" s="47"/>
      <c r="D30" s="51">
        <f>D31</f>
        <v>271.60000000000002</v>
      </c>
      <c r="E30" s="51">
        <f>E31</f>
        <v>285.8</v>
      </c>
      <c r="F30" s="51">
        <f>F31</f>
        <v>0</v>
      </c>
    </row>
    <row r="31" spans="1:7" ht="29.25" x14ac:dyDescent="0.25">
      <c r="A31" s="61" t="s">
        <v>120</v>
      </c>
      <c r="B31" s="62" t="s">
        <v>231</v>
      </c>
      <c r="C31" s="62" t="s">
        <v>164</v>
      </c>
      <c r="D31" s="49">
        <v>271.60000000000002</v>
      </c>
      <c r="E31" s="49">
        <f>'отмена приложения'!H88</f>
        <v>285.8</v>
      </c>
      <c r="F31" s="49">
        <f>'отмена приложения'!I88</f>
        <v>0</v>
      </c>
    </row>
    <row r="32" spans="1:7" x14ac:dyDescent="0.25">
      <c r="A32" s="61"/>
      <c r="B32" s="64"/>
      <c r="C32" s="65"/>
      <c r="D32" s="49"/>
      <c r="E32" s="48"/>
      <c r="F32" s="48"/>
    </row>
    <row r="33" spans="1:6" ht="47.25" x14ac:dyDescent="0.25">
      <c r="A33" s="63" t="s">
        <v>121</v>
      </c>
      <c r="B33" s="47" t="s">
        <v>122</v>
      </c>
      <c r="C33" s="47"/>
      <c r="D33" s="51">
        <f>D34+D35</f>
        <v>456</v>
      </c>
      <c r="E33" s="51" t="e">
        <f>E34+E35</f>
        <v>#REF!</v>
      </c>
      <c r="F33" s="51" t="e">
        <f>F34+F35</f>
        <v>#REF!</v>
      </c>
    </row>
    <row r="34" spans="1:6" ht="15.75" x14ac:dyDescent="0.25">
      <c r="A34" s="66"/>
      <c r="B34" s="62" t="s">
        <v>164</v>
      </c>
      <c r="C34" s="62" t="s">
        <v>236</v>
      </c>
      <c r="D34" s="52">
        <v>108</v>
      </c>
      <c r="E34" s="52" t="e">
        <f>'отмена приложения'!#REF!</f>
        <v>#REF!</v>
      </c>
      <c r="F34" s="52" t="e">
        <f>'отмена приложения'!#REF!</f>
        <v>#REF!</v>
      </c>
    </row>
    <row r="35" spans="1:6" ht="15.75" x14ac:dyDescent="0.25">
      <c r="A35" s="66" t="s">
        <v>123</v>
      </c>
      <c r="B35" s="62" t="s">
        <v>164</v>
      </c>
      <c r="C35" s="62" t="s">
        <v>238</v>
      </c>
      <c r="D35" s="52">
        <v>348</v>
      </c>
      <c r="E35" s="52">
        <f>'отмена приложения'!H99</f>
        <v>330</v>
      </c>
      <c r="F35" s="52">
        <f>'отмена приложения'!I99</f>
        <v>275</v>
      </c>
    </row>
    <row r="36" spans="1:6" ht="15.75" x14ac:dyDescent="0.25">
      <c r="A36" s="67" t="s">
        <v>124</v>
      </c>
      <c r="B36" s="47" t="s">
        <v>125</v>
      </c>
      <c r="C36" s="47"/>
      <c r="D36" s="51">
        <f>D37+D38</f>
        <v>2360.4</v>
      </c>
      <c r="E36" s="51">
        <f>E37+E38</f>
        <v>2800</v>
      </c>
      <c r="F36" s="51">
        <f>F37+F38</f>
        <v>2810</v>
      </c>
    </row>
    <row r="37" spans="1:6" ht="30.75" x14ac:dyDescent="0.25">
      <c r="A37" s="68" t="s">
        <v>126</v>
      </c>
      <c r="B37" s="62" t="s">
        <v>174</v>
      </c>
      <c r="C37" s="62" t="s">
        <v>236</v>
      </c>
      <c r="D37" s="53">
        <v>2265.4</v>
      </c>
      <c r="E37" s="53">
        <v>2745</v>
      </c>
      <c r="F37" s="53">
        <v>2755</v>
      </c>
    </row>
    <row r="38" spans="1:6" ht="32.25" customHeight="1" x14ac:dyDescent="0.25">
      <c r="A38" s="66" t="s">
        <v>127</v>
      </c>
      <c r="B38" s="62" t="s">
        <v>174</v>
      </c>
      <c r="C38" s="62" t="s">
        <v>268</v>
      </c>
      <c r="D38" s="52">
        <v>95</v>
      </c>
      <c r="E38" s="52">
        <v>55</v>
      </c>
      <c r="F38" s="52">
        <v>55</v>
      </c>
    </row>
    <row r="39" spans="1:6" ht="15.75" x14ac:dyDescent="0.25">
      <c r="A39" s="69" t="s">
        <v>128</v>
      </c>
      <c r="B39" s="47" t="s">
        <v>129</v>
      </c>
      <c r="C39" s="47"/>
      <c r="D39" s="51">
        <f>D40+D41+D42</f>
        <v>17487</v>
      </c>
      <c r="E39" s="51">
        <f>E40+E41+E42</f>
        <v>7689.9</v>
      </c>
      <c r="F39" s="51">
        <f>F40+F41+F42</f>
        <v>5267.4</v>
      </c>
    </row>
    <row r="40" spans="1:6" ht="15.75" x14ac:dyDescent="0.25">
      <c r="A40" s="57" t="s">
        <v>130</v>
      </c>
      <c r="B40" s="62" t="s">
        <v>282</v>
      </c>
      <c r="C40" s="62" t="s">
        <v>162</v>
      </c>
      <c r="D40" s="52">
        <v>1475</v>
      </c>
      <c r="E40" s="52">
        <v>3788</v>
      </c>
      <c r="F40" s="52">
        <v>1537.7</v>
      </c>
    </row>
    <row r="41" spans="1:6" ht="15.75" x14ac:dyDescent="0.25">
      <c r="A41" s="57" t="s">
        <v>131</v>
      </c>
      <c r="B41" s="62" t="s">
        <v>282</v>
      </c>
      <c r="C41" s="62" t="s">
        <v>231</v>
      </c>
      <c r="D41" s="52">
        <v>690</v>
      </c>
      <c r="E41" s="52">
        <f>'отмена приложения'!H160</f>
        <v>393.3</v>
      </c>
      <c r="F41" s="52">
        <f>'отмена приложения'!I160</f>
        <v>550</v>
      </c>
    </row>
    <row r="42" spans="1:6" ht="15.75" x14ac:dyDescent="0.25">
      <c r="A42" s="57" t="s">
        <v>132</v>
      </c>
      <c r="B42" s="62" t="s">
        <v>282</v>
      </c>
      <c r="C42" s="62" t="s">
        <v>164</v>
      </c>
      <c r="D42" s="52">
        <v>15322</v>
      </c>
      <c r="E42" s="52">
        <v>3508.6</v>
      </c>
      <c r="F42" s="52">
        <v>3179.7</v>
      </c>
    </row>
    <row r="43" spans="1:6" x14ac:dyDescent="0.25">
      <c r="A43" s="54" t="s">
        <v>133</v>
      </c>
      <c r="B43" s="55" t="s">
        <v>134</v>
      </c>
      <c r="C43" s="58"/>
      <c r="D43" s="56">
        <f>D44</f>
        <v>50</v>
      </c>
      <c r="E43" s="56" t="e">
        <f>E44</f>
        <v>#REF!</v>
      </c>
      <c r="F43" s="56" t="e">
        <f>F44</f>
        <v>#REF!</v>
      </c>
    </row>
    <row r="44" spans="1:6" x14ac:dyDescent="0.25">
      <c r="A44" s="57" t="s">
        <v>135</v>
      </c>
      <c r="B44" s="58" t="s">
        <v>313</v>
      </c>
      <c r="C44" s="58" t="s">
        <v>313</v>
      </c>
      <c r="D44" s="52">
        <v>50</v>
      </c>
      <c r="E44" s="52" t="e">
        <f>'отмена приложения'!#REF!</f>
        <v>#REF!</v>
      </c>
      <c r="F44" s="52" t="e">
        <f>'отмена приложения'!#REF!</f>
        <v>#REF!</v>
      </c>
    </row>
    <row r="45" spans="1:6" ht="15.75" x14ac:dyDescent="0.25">
      <c r="A45" s="63" t="s">
        <v>136</v>
      </c>
      <c r="B45" s="47" t="s">
        <v>137</v>
      </c>
      <c r="C45" s="47"/>
      <c r="D45" s="51">
        <v>4923.8</v>
      </c>
      <c r="E45" s="51">
        <f>E46</f>
        <v>6273.9</v>
      </c>
      <c r="F45" s="51">
        <f>F46</f>
        <v>5462.9</v>
      </c>
    </row>
    <row r="46" spans="1:6" x14ac:dyDescent="0.25">
      <c r="A46" s="70" t="s">
        <v>138</v>
      </c>
      <c r="B46" s="58" t="s">
        <v>318</v>
      </c>
      <c r="C46" s="58" t="s">
        <v>162</v>
      </c>
      <c r="D46" s="52">
        <f>4210+200+783.1+33.6</f>
        <v>5226.7000000000007</v>
      </c>
      <c r="E46" s="52">
        <f>'отмена приложения'!H227</f>
        <v>6273.9</v>
      </c>
      <c r="F46" s="52">
        <f>'отмена приложения'!I227</f>
        <v>5462.9</v>
      </c>
    </row>
    <row r="47" spans="1:6" ht="15.75" x14ac:dyDescent="0.25">
      <c r="A47" s="71" t="s">
        <v>139</v>
      </c>
      <c r="B47" s="47" t="s">
        <v>140</v>
      </c>
      <c r="C47" s="47"/>
      <c r="D47" s="51">
        <f>D48+D49</f>
        <v>2508.6</v>
      </c>
      <c r="E47" s="51" t="e">
        <f>E48+E49</f>
        <v>#REF!</v>
      </c>
      <c r="F47" s="51" t="e">
        <f>F48+F49</f>
        <v>#REF!</v>
      </c>
    </row>
    <row r="48" spans="1:6" x14ac:dyDescent="0.25">
      <c r="A48" s="70" t="s">
        <v>141</v>
      </c>
      <c r="B48" s="58" t="s">
        <v>238</v>
      </c>
      <c r="C48" s="58" t="s">
        <v>162</v>
      </c>
      <c r="D48" s="52">
        <v>2508.6</v>
      </c>
      <c r="E48" s="52">
        <f>'отмена приложения'!H244</f>
        <v>2677.5</v>
      </c>
      <c r="F48" s="52">
        <f>'отмена приложения'!I244</f>
        <v>2784.6</v>
      </c>
    </row>
    <row r="49" spans="1:6" x14ac:dyDescent="0.25">
      <c r="A49" s="70" t="s">
        <v>142</v>
      </c>
      <c r="B49" s="58" t="s">
        <v>238</v>
      </c>
      <c r="C49" s="58" t="s">
        <v>164</v>
      </c>
      <c r="D49" s="52">
        <v>0</v>
      </c>
      <c r="E49" s="52" t="e">
        <f>'отмена приложения'!#REF!</f>
        <v>#REF!</v>
      </c>
      <c r="F49" s="52" t="e">
        <f>'отмена приложения'!#REF!</f>
        <v>#REF!</v>
      </c>
    </row>
    <row r="50" spans="1:6" ht="15.75" x14ac:dyDescent="0.25">
      <c r="A50" s="71" t="s">
        <v>143</v>
      </c>
      <c r="B50" s="47" t="s">
        <v>144</v>
      </c>
      <c r="C50" s="47"/>
      <c r="D50" s="51">
        <f>D51</f>
        <v>703.3</v>
      </c>
      <c r="E50" s="51">
        <f>E51</f>
        <v>697</v>
      </c>
      <c r="F50" s="51">
        <f>F51</f>
        <v>725</v>
      </c>
    </row>
    <row r="51" spans="1:6" x14ac:dyDescent="0.25">
      <c r="A51" s="70" t="s">
        <v>143</v>
      </c>
      <c r="B51" s="58" t="s">
        <v>196</v>
      </c>
      <c r="C51" s="58" t="s">
        <v>162</v>
      </c>
      <c r="D51" s="52">
        <v>703.3</v>
      </c>
      <c r="E51" s="52">
        <f>'отмена приложения'!H253</f>
        <v>697</v>
      </c>
      <c r="F51" s="52">
        <f>'отмена приложения'!I253</f>
        <v>725</v>
      </c>
    </row>
    <row r="52" spans="1:6" x14ac:dyDescent="0.25">
      <c r="A52" s="70"/>
      <c r="B52" s="58"/>
      <c r="C52" s="58"/>
      <c r="D52" s="52"/>
      <c r="E52" s="48"/>
      <c r="F52" s="48"/>
    </row>
    <row r="53" spans="1:6" ht="18" x14ac:dyDescent="0.25">
      <c r="A53" s="564" t="s">
        <v>454</v>
      </c>
      <c r="B53" s="564"/>
      <c r="C53" s="564"/>
      <c r="D53" s="60">
        <f>D50+D47+D45+D39+D36+D33+D30+D17+D43</f>
        <v>37575.9</v>
      </c>
      <c r="E53" s="60" t="e">
        <f>E50+E47+E45+E39+E36+E33+E30+E17+E43</f>
        <v>#REF!</v>
      </c>
      <c r="F53" s="60" t="e">
        <f>F50+F47+F45+F39+F36+F33+F30+F17+F43</f>
        <v>#REF!</v>
      </c>
    </row>
    <row r="54" spans="1:6" x14ac:dyDescent="0.25">
      <c r="A54" s="565" t="s">
        <v>453</v>
      </c>
      <c r="B54" s="565"/>
      <c r="C54" s="565"/>
      <c r="D54" s="72">
        <v>0</v>
      </c>
      <c r="E54" s="59" t="e">
        <f>(E53-E31-3.5)*2.5%</f>
        <v>#REF!</v>
      </c>
      <c r="F54" s="59" t="e">
        <f>(F53-F31-3.5)*5%</f>
        <v>#REF!</v>
      </c>
    </row>
    <row r="55" spans="1:6" ht="18" x14ac:dyDescent="0.25">
      <c r="A55" s="564" t="s">
        <v>145</v>
      </c>
      <c r="B55" s="564"/>
      <c r="C55" s="564"/>
      <c r="D55" s="60">
        <f>D53+D54</f>
        <v>37575.9</v>
      </c>
      <c r="E55" s="60" t="e">
        <f>E53+E54</f>
        <v>#REF!</v>
      </c>
      <c r="F55" s="60" t="e">
        <f>F53+F54</f>
        <v>#REF!</v>
      </c>
    </row>
  </sheetData>
  <mergeCells count="15">
    <mergeCell ref="B1:F1"/>
    <mergeCell ref="A53:C53"/>
    <mergeCell ref="B7:D7"/>
    <mergeCell ref="A9:F11"/>
    <mergeCell ref="A13:A15"/>
    <mergeCell ref="D13:F14"/>
    <mergeCell ref="B13:B15"/>
    <mergeCell ref="C13:C15"/>
    <mergeCell ref="B4:F4"/>
    <mergeCell ref="B5:F5"/>
    <mergeCell ref="A55:C55"/>
    <mergeCell ref="A54:C54"/>
    <mergeCell ref="B2:F2"/>
    <mergeCell ref="B3:F3"/>
    <mergeCell ref="B6:F6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opLeftCell="A25" zoomScale="130" zoomScaleNormal="130" workbookViewId="0">
      <selection activeCell="A29" sqref="A29"/>
    </sheetView>
  </sheetViews>
  <sheetFormatPr defaultColWidth="9.140625" defaultRowHeight="15" x14ac:dyDescent="0.25"/>
  <cols>
    <col min="1" max="1" width="62.42578125" style="79" customWidth="1"/>
    <col min="2" max="2" width="8.7109375" style="79" customWidth="1"/>
    <col min="3" max="3" width="6.85546875" style="79" customWidth="1"/>
    <col min="4" max="4" width="11.28515625" style="79" customWidth="1"/>
    <col min="5" max="5" width="12.7109375" style="79" customWidth="1"/>
    <col min="6" max="6" width="11.140625" style="79" customWidth="1"/>
    <col min="7" max="7" width="10.7109375" style="79" customWidth="1"/>
    <col min="8" max="8" width="9.42578125" style="79" customWidth="1"/>
    <col min="9" max="9" width="22.42578125" style="79" customWidth="1"/>
    <col min="10" max="16384" width="9.140625" style="79"/>
  </cols>
  <sheetData>
    <row r="1" spans="1:9" ht="18.75" x14ac:dyDescent="0.3">
      <c r="A1" s="78"/>
      <c r="D1" s="575" t="s">
        <v>498</v>
      </c>
      <c r="E1" s="575"/>
      <c r="F1" s="575"/>
      <c r="G1" s="199"/>
      <c r="H1" s="78"/>
    </row>
    <row r="2" spans="1:9" ht="18.75" x14ac:dyDescent="0.3">
      <c r="A2" s="78"/>
      <c r="D2" s="553"/>
      <c r="E2" s="553"/>
      <c r="F2" s="200"/>
      <c r="G2" s="200"/>
    </row>
    <row r="3" spans="1:9" x14ac:dyDescent="0.25">
      <c r="A3" s="543" t="s">
        <v>774</v>
      </c>
      <c r="B3" s="548"/>
      <c r="C3" s="548"/>
      <c r="D3" s="548"/>
      <c r="E3" s="548"/>
      <c r="F3" s="548"/>
      <c r="G3" s="293"/>
      <c r="H3" s="293"/>
      <c r="I3" s="293"/>
    </row>
    <row r="4" spans="1:9" x14ac:dyDescent="0.25">
      <c r="A4" s="531" t="s">
        <v>500</v>
      </c>
      <c r="B4" s="548"/>
      <c r="C4" s="548"/>
      <c r="D4" s="548"/>
      <c r="E4" s="548"/>
      <c r="F4" s="548"/>
      <c r="G4" s="292"/>
      <c r="H4" s="292"/>
      <c r="I4" s="292"/>
    </row>
    <row r="5" spans="1:9" x14ac:dyDescent="0.25">
      <c r="A5" s="531" t="s">
        <v>501</v>
      </c>
      <c r="B5" s="548"/>
      <c r="C5" s="548"/>
      <c r="D5" s="548"/>
      <c r="E5" s="548"/>
      <c r="F5" s="548"/>
      <c r="G5" s="292"/>
      <c r="H5" s="292"/>
      <c r="I5" s="292"/>
    </row>
    <row r="6" spans="1:9" x14ac:dyDescent="0.25">
      <c r="A6" s="528"/>
      <c r="B6" s="528"/>
      <c r="C6" s="528"/>
      <c r="D6" s="526" t="s">
        <v>781</v>
      </c>
      <c r="E6" s="527"/>
      <c r="F6" s="526"/>
      <c r="G6" s="291"/>
      <c r="H6" s="291"/>
      <c r="I6" s="291"/>
    </row>
    <row r="9" spans="1:9" ht="18.75" customHeight="1" x14ac:dyDescent="0.3">
      <c r="A9" s="576" t="s">
        <v>65</v>
      </c>
      <c r="B9" s="576"/>
      <c r="C9" s="576"/>
      <c r="D9" s="576"/>
      <c r="E9" s="576"/>
      <c r="F9" s="576"/>
    </row>
    <row r="10" spans="1:9" ht="18.75" x14ac:dyDescent="0.3">
      <c r="A10" s="587" t="s">
        <v>505</v>
      </c>
      <c r="B10" s="587"/>
      <c r="C10" s="587"/>
      <c r="D10" s="587"/>
      <c r="E10" s="587"/>
      <c r="F10" s="587"/>
    </row>
    <row r="11" spans="1:9" ht="18.75" x14ac:dyDescent="0.3">
      <c r="A11" s="203"/>
      <c r="B11" s="203"/>
      <c r="C11" s="203"/>
      <c r="D11" s="203"/>
      <c r="E11" s="204"/>
      <c r="F11" s="204"/>
    </row>
    <row r="12" spans="1:9" ht="15.75" x14ac:dyDescent="0.25">
      <c r="A12" s="583" t="s">
        <v>64</v>
      </c>
      <c r="B12" s="586" t="s">
        <v>66</v>
      </c>
      <c r="C12" s="586"/>
      <c r="D12" s="578" t="s">
        <v>506</v>
      </c>
      <c r="E12" s="592" t="s">
        <v>52</v>
      </c>
      <c r="F12" s="590" t="s">
        <v>503</v>
      </c>
    </row>
    <row r="13" spans="1:9" ht="15" customHeight="1" x14ac:dyDescent="0.25">
      <c r="A13" s="584"/>
      <c r="B13" s="578" t="s">
        <v>67</v>
      </c>
      <c r="C13" s="580" t="s">
        <v>68</v>
      </c>
      <c r="D13" s="591"/>
      <c r="E13" s="593"/>
      <c r="F13" s="590"/>
      <c r="G13" s="309"/>
    </row>
    <row r="14" spans="1:9" ht="15" customHeight="1" x14ac:dyDescent="0.25">
      <c r="A14" s="585"/>
      <c r="B14" s="579"/>
      <c r="C14" s="580"/>
      <c r="D14" s="579"/>
      <c r="E14" s="594"/>
      <c r="F14" s="590"/>
      <c r="G14" s="309"/>
    </row>
    <row r="15" spans="1:9" ht="15.75" x14ac:dyDescent="0.25">
      <c r="A15" s="295" t="s">
        <v>110</v>
      </c>
      <c r="B15" s="207" t="s">
        <v>111</v>
      </c>
      <c r="C15" s="207"/>
      <c r="D15" s="208">
        <f>D17+D18+D21+D16+D20</f>
        <v>8753.3000000000011</v>
      </c>
      <c r="E15" s="208">
        <f t="shared" ref="E15:F15" si="0">E17+E18+E21+E16+E20</f>
        <v>7694.9000000000005</v>
      </c>
      <c r="F15" s="208">
        <f t="shared" si="0"/>
        <v>8634</v>
      </c>
    </row>
    <row r="16" spans="1:9" ht="47.25" x14ac:dyDescent="0.25">
      <c r="A16" s="25" t="s">
        <v>113</v>
      </c>
      <c r="B16" s="207"/>
      <c r="C16" s="23" t="s">
        <v>18</v>
      </c>
      <c r="D16" s="209">
        <f>'приложение 4'!G18</f>
        <v>7</v>
      </c>
      <c r="E16" s="209">
        <f>'приложение 4'!H18</f>
        <v>7.2</v>
      </c>
      <c r="F16" s="209">
        <f>'приложение 4'!I18</f>
        <v>7.4</v>
      </c>
      <c r="G16" s="83"/>
      <c r="H16" s="83"/>
      <c r="I16" s="83"/>
    </row>
    <row r="17" spans="1:9" ht="45" x14ac:dyDescent="0.25">
      <c r="A17" s="294" t="s">
        <v>173</v>
      </c>
      <c r="B17" s="190"/>
      <c r="C17" s="191" t="s">
        <v>17</v>
      </c>
      <c r="D17" s="192">
        <f>'приложение 4'!G23</f>
        <v>6999.5</v>
      </c>
      <c r="E17" s="192">
        <f>'приложение 4'!H23</f>
        <v>7009.5</v>
      </c>
      <c r="F17" s="192">
        <f>'приложение 4'!I23</f>
        <v>7634.8</v>
      </c>
      <c r="G17" s="14"/>
      <c r="H17" s="14"/>
      <c r="I17" s="14"/>
    </row>
    <row r="18" spans="1:9" ht="15" customHeight="1" x14ac:dyDescent="0.25">
      <c r="A18" s="581" t="s">
        <v>187</v>
      </c>
      <c r="B18" s="582"/>
      <c r="C18" s="582" t="s">
        <v>20</v>
      </c>
      <c r="D18" s="588">
        <f>'приложение 4'!G37</f>
        <v>218.60000000000002</v>
      </c>
      <c r="E18" s="588">
        <f>'приложение 4'!H37</f>
        <v>218.60000000000002</v>
      </c>
      <c r="F18" s="588">
        <f>'приложение 4'!I37</f>
        <v>218.60000000000002</v>
      </c>
      <c r="G18" s="83"/>
      <c r="H18" s="83"/>
      <c r="I18" s="83"/>
    </row>
    <row r="19" spans="1:9" x14ac:dyDescent="0.25">
      <c r="A19" s="581"/>
      <c r="B19" s="582"/>
      <c r="C19" s="582"/>
      <c r="D19" s="589"/>
      <c r="E19" s="589"/>
      <c r="F19" s="589"/>
      <c r="G19" s="83"/>
      <c r="H19" s="83"/>
      <c r="I19" s="83"/>
    </row>
    <row r="20" spans="1:9" x14ac:dyDescent="0.25">
      <c r="A20" s="296" t="s">
        <v>116</v>
      </c>
      <c r="B20" s="191"/>
      <c r="C20" s="191" t="s">
        <v>22</v>
      </c>
      <c r="D20" s="192">
        <f>'приложение 4'!G45</f>
        <v>50</v>
      </c>
      <c r="E20" s="192">
        <f>'приложение 4'!H45</f>
        <v>50</v>
      </c>
      <c r="F20" s="192">
        <f>'приложение 4'!I45</f>
        <v>50</v>
      </c>
      <c r="G20" s="83"/>
      <c r="H20" s="83"/>
      <c r="I20" s="83"/>
    </row>
    <row r="21" spans="1:9" x14ac:dyDescent="0.25">
      <c r="A21" s="296" t="s">
        <v>117</v>
      </c>
      <c r="B21" s="193"/>
      <c r="C21" s="191" t="s">
        <v>461</v>
      </c>
      <c r="D21" s="192">
        <f>'приложение 4'!G51</f>
        <v>1478.2</v>
      </c>
      <c r="E21" s="192">
        <f>'приложение 4'!H51</f>
        <v>409.6</v>
      </c>
      <c r="F21" s="192">
        <f>'приложение 4'!I51</f>
        <v>723.2</v>
      </c>
      <c r="G21" s="83"/>
      <c r="H21" s="83"/>
      <c r="I21" s="83"/>
    </row>
    <row r="22" spans="1:9" ht="15.75" x14ac:dyDescent="0.25">
      <c r="A22" s="297" t="s">
        <v>118</v>
      </c>
      <c r="B22" s="194" t="s">
        <v>119</v>
      </c>
      <c r="C22" s="190"/>
      <c r="D22" s="210">
        <f>'приложение 4'!G90</f>
        <v>289.60000000000002</v>
      </c>
      <c r="E22" s="210">
        <f>'приложение 4'!H90</f>
        <v>299.60000000000002</v>
      </c>
      <c r="F22" s="210">
        <f>'приложение 4'!I90</f>
        <v>309.89999999999998</v>
      </c>
      <c r="G22" s="83"/>
      <c r="H22" s="83"/>
      <c r="I22" s="83"/>
    </row>
    <row r="23" spans="1:9" ht="15.75" x14ac:dyDescent="0.25">
      <c r="A23" s="296" t="s">
        <v>120</v>
      </c>
      <c r="B23" s="194"/>
      <c r="C23" s="191" t="s">
        <v>24</v>
      </c>
      <c r="D23" s="192">
        <v>289.60000000000002</v>
      </c>
      <c r="E23" s="192">
        <v>299.60000000000002</v>
      </c>
      <c r="F23" s="192">
        <v>309.89999999999998</v>
      </c>
      <c r="G23" s="83"/>
      <c r="H23" s="83"/>
      <c r="I23" s="83"/>
    </row>
    <row r="24" spans="1:9" ht="31.5" x14ac:dyDescent="0.25">
      <c r="A24" s="298" t="s">
        <v>121</v>
      </c>
      <c r="B24" s="194" t="s">
        <v>122</v>
      </c>
      <c r="C24" s="195"/>
      <c r="D24" s="210">
        <f>'приложение 4'!G97</f>
        <v>575.5</v>
      </c>
      <c r="E24" s="210">
        <f>'приложение 4'!H97</f>
        <v>302.5</v>
      </c>
      <c r="F24" s="210">
        <f>'приложение 4'!I97</f>
        <v>292.5</v>
      </c>
      <c r="G24" s="83"/>
      <c r="H24" s="83"/>
      <c r="I24" s="83"/>
    </row>
    <row r="25" spans="1:9" ht="45" x14ac:dyDescent="0.25">
      <c r="A25" s="294" t="s">
        <v>69</v>
      </c>
      <c r="B25" s="190"/>
      <c r="C25" s="191" t="s">
        <v>465</v>
      </c>
      <c r="D25" s="192">
        <v>27.5</v>
      </c>
      <c r="E25" s="192">
        <v>27.5</v>
      </c>
      <c r="F25" s="192">
        <v>27.5</v>
      </c>
      <c r="G25" s="83"/>
      <c r="H25" s="83"/>
      <c r="I25" s="83"/>
    </row>
    <row r="26" spans="1:9" x14ac:dyDescent="0.25">
      <c r="A26" s="294" t="s">
        <v>123</v>
      </c>
      <c r="B26" s="190"/>
      <c r="C26" s="191" t="s">
        <v>465</v>
      </c>
      <c r="D26" s="192">
        <v>498</v>
      </c>
      <c r="E26" s="192">
        <v>275</v>
      </c>
      <c r="F26" s="192">
        <v>265</v>
      </c>
      <c r="G26" s="83"/>
      <c r="H26" s="83"/>
      <c r="I26" s="83"/>
    </row>
    <row r="27" spans="1:9" ht="15.75" x14ac:dyDescent="0.25">
      <c r="A27" s="298" t="s">
        <v>70</v>
      </c>
      <c r="B27" s="194" t="s">
        <v>125</v>
      </c>
      <c r="C27" s="191"/>
      <c r="D27" s="210">
        <f>'приложение 4'!G115</f>
        <v>5224.7</v>
      </c>
      <c r="E27" s="210">
        <f>'приложение 4'!H115</f>
        <v>2710.6</v>
      </c>
      <c r="F27" s="210">
        <f>'приложение 4'!I115</f>
        <v>4714.7000000000007</v>
      </c>
      <c r="G27" s="83"/>
      <c r="H27" s="83"/>
      <c r="I27" s="83"/>
    </row>
    <row r="28" spans="1:9" x14ac:dyDescent="0.25">
      <c r="A28" s="294" t="s">
        <v>71</v>
      </c>
      <c r="B28" s="190"/>
      <c r="C28" s="191" t="s">
        <v>2</v>
      </c>
      <c r="D28" s="192">
        <f>'приложение 4'!G116</f>
        <v>5088.7</v>
      </c>
      <c r="E28" s="192">
        <v>2574.6</v>
      </c>
      <c r="F28" s="192">
        <f>'приложение 4'!I116</f>
        <v>4578.7000000000007</v>
      </c>
      <c r="G28" s="83"/>
      <c r="H28" s="83"/>
      <c r="I28" s="83"/>
    </row>
    <row r="29" spans="1:9" x14ac:dyDescent="0.25">
      <c r="A29" s="294" t="s">
        <v>127</v>
      </c>
      <c r="B29" s="190"/>
      <c r="C29" s="191" t="s">
        <v>462</v>
      </c>
      <c r="D29" s="192">
        <v>136</v>
      </c>
      <c r="E29" s="192">
        <v>136</v>
      </c>
      <c r="F29" s="192">
        <v>136</v>
      </c>
      <c r="G29" s="83"/>
      <c r="H29" s="83"/>
      <c r="I29" s="83"/>
    </row>
    <row r="30" spans="1:9" ht="15.75" x14ac:dyDescent="0.25">
      <c r="A30" s="299" t="s">
        <v>133</v>
      </c>
      <c r="B30" s="194" t="s">
        <v>134</v>
      </c>
      <c r="C30" s="191"/>
      <c r="D30" s="196">
        <f>'приложение 4'!G244</f>
        <v>100</v>
      </c>
      <c r="E30" s="196">
        <f>'приложение 4'!H244</f>
        <v>50</v>
      </c>
      <c r="F30" s="196">
        <f>'приложение 4'!I244</f>
        <v>50</v>
      </c>
      <c r="G30" s="83"/>
      <c r="H30" s="83"/>
      <c r="I30" s="83"/>
    </row>
    <row r="31" spans="1:9" x14ac:dyDescent="0.25">
      <c r="A31" s="294" t="s">
        <v>135</v>
      </c>
      <c r="B31" s="190"/>
      <c r="C31" s="191" t="s">
        <v>15</v>
      </c>
      <c r="D31" s="192">
        <v>0</v>
      </c>
      <c r="E31" s="192">
        <v>50</v>
      </c>
      <c r="F31" s="192">
        <v>50</v>
      </c>
      <c r="G31" s="83"/>
      <c r="H31" s="83"/>
      <c r="I31" s="83"/>
    </row>
    <row r="32" spans="1:9" ht="15.75" x14ac:dyDescent="0.25">
      <c r="A32" s="300" t="s">
        <v>128</v>
      </c>
      <c r="B32" s="194" t="s">
        <v>129</v>
      </c>
      <c r="C32" s="195"/>
      <c r="D32" s="210">
        <f>'приложение 4'!G153</f>
        <v>15949.100000000002</v>
      </c>
      <c r="E32" s="210">
        <f>'приложение 4'!H153</f>
        <v>19048.3</v>
      </c>
      <c r="F32" s="210">
        <f>'приложение 4'!I153</f>
        <v>10032.700000000001</v>
      </c>
      <c r="G32" s="83"/>
      <c r="H32" s="83"/>
      <c r="I32" s="83"/>
    </row>
    <row r="33" spans="1:9" x14ac:dyDescent="0.25">
      <c r="A33" s="301" t="s">
        <v>130</v>
      </c>
      <c r="B33" s="191"/>
      <c r="C33" s="191" t="s">
        <v>5</v>
      </c>
      <c r="D33" s="192">
        <f>'приложение 4'!G154</f>
        <v>470</v>
      </c>
      <c r="E33" s="192">
        <v>420</v>
      </c>
      <c r="F33" s="192">
        <v>410</v>
      </c>
      <c r="G33" s="83"/>
      <c r="H33" s="83"/>
      <c r="I33" s="83"/>
    </row>
    <row r="34" spans="1:9" x14ac:dyDescent="0.25">
      <c r="A34" s="301" t="s">
        <v>131</v>
      </c>
      <c r="B34" s="191"/>
      <c r="C34" s="191" t="s">
        <v>4</v>
      </c>
      <c r="D34" s="192">
        <v>3419.9</v>
      </c>
      <c r="E34" s="192">
        <v>550</v>
      </c>
      <c r="F34" s="192">
        <v>150</v>
      </c>
      <c r="G34" s="176"/>
      <c r="H34" s="83"/>
      <c r="I34" s="83"/>
    </row>
    <row r="35" spans="1:9" x14ac:dyDescent="0.25">
      <c r="A35" s="301" t="s">
        <v>132</v>
      </c>
      <c r="B35" s="191"/>
      <c r="C35" s="191" t="s">
        <v>9</v>
      </c>
      <c r="D35" s="418">
        <f>'приложение 4'!G204</f>
        <v>9342.3000000000011</v>
      </c>
      <c r="E35" s="192">
        <v>5432.3</v>
      </c>
      <c r="F35" s="192">
        <v>4774.7</v>
      </c>
      <c r="G35" s="83"/>
      <c r="H35" s="83"/>
      <c r="I35" s="83"/>
    </row>
    <row r="36" spans="1:9" ht="15.75" x14ac:dyDescent="0.25">
      <c r="A36" s="298" t="s">
        <v>72</v>
      </c>
      <c r="B36" s="194" t="s">
        <v>137</v>
      </c>
      <c r="C36" s="195"/>
      <c r="D36" s="210">
        <f>'приложение 4'!G253</f>
        <v>6199.4</v>
      </c>
      <c r="E36" s="210">
        <f>'приложение 4'!H253</f>
        <v>5282.8</v>
      </c>
      <c r="F36" s="210">
        <f>'приложение 4'!I253</f>
        <v>5462.9</v>
      </c>
      <c r="G36" s="83"/>
      <c r="H36" s="83"/>
      <c r="I36" s="83"/>
    </row>
    <row r="37" spans="1:9" ht="15.75" x14ac:dyDescent="0.25">
      <c r="A37" s="301" t="s">
        <v>138</v>
      </c>
      <c r="B37" s="206"/>
      <c r="C37" s="191" t="s">
        <v>8</v>
      </c>
      <c r="D37" s="192">
        <v>6199.4</v>
      </c>
      <c r="E37" s="192">
        <f>E36</f>
        <v>5282.8</v>
      </c>
      <c r="F37" s="192">
        <f>F36</f>
        <v>5462.9</v>
      </c>
      <c r="G37" s="83"/>
      <c r="H37" s="83"/>
      <c r="I37" s="83"/>
    </row>
    <row r="38" spans="1:9" ht="15.75" x14ac:dyDescent="0.25">
      <c r="A38" s="300" t="s">
        <v>73</v>
      </c>
      <c r="B38" s="194" t="s">
        <v>140</v>
      </c>
      <c r="C38" s="191"/>
      <c r="D38" s="210">
        <f>'приложение 4'!G271</f>
        <v>2609</v>
      </c>
      <c r="E38" s="210">
        <f>'приложение 4'!H271</f>
        <v>2763</v>
      </c>
      <c r="F38" s="210">
        <f>'приложение 4'!I271</f>
        <v>2872</v>
      </c>
      <c r="G38" s="83"/>
      <c r="H38" s="83"/>
      <c r="I38" s="83"/>
    </row>
    <row r="39" spans="1:9" ht="15.75" x14ac:dyDescent="0.25">
      <c r="A39" s="302" t="s">
        <v>74</v>
      </c>
      <c r="B39" s="194"/>
      <c r="C39" s="191" t="s">
        <v>11</v>
      </c>
      <c r="D39" s="192">
        <v>2609</v>
      </c>
      <c r="E39" s="192">
        <v>2763</v>
      </c>
      <c r="F39" s="192">
        <v>2872</v>
      </c>
      <c r="G39" s="83"/>
      <c r="H39" s="83"/>
      <c r="I39" s="83"/>
    </row>
    <row r="40" spans="1:9" ht="15.75" x14ac:dyDescent="0.25">
      <c r="A40" s="300" t="s">
        <v>143</v>
      </c>
      <c r="B40" s="194" t="s">
        <v>144</v>
      </c>
      <c r="C40" s="191"/>
      <c r="D40" s="196">
        <f>'приложение 4'!G282</f>
        <v>746</v>
      </c>
      <c r="E40" s="196">
        <f>'приложение 4'!H282</f>
        <v>754.6</v>
      </c>
      <c r="F40" s="196">
        <f>'приложение 4'!I282</f>
        <v>764.2</v>
      </c>
      <c r="G40" s="83"/>
      <c r="H40" s="83"/>
      <c r="I40" s="83"/>
    </row>
    <row r="41" spans="1:9" ht="15.75" x14ac:dyDescent="0.25">
      <c r="A41" s="302" t="s">
        <v>143</v>
      </c>
      <c r="B41" s="194"/>
      <c r="C41" s="191" t="s">
        <v>10</v>
      </c>
      <c r="D41" s="192">
        <f>'приложение 4'!G282</f>
        <v>746</v>
      </c>
      <c r="E41" s="192">
        <v>754.6</v>
      </c>
      <c r="F41" s="192">
        <v>764.2</v>
      </c>
      <c r="G41" s="83"/>
      <c r="H41" s="83"/>
      <c r="I41" s="83"/>
    </row>
    <row r="42" spans="1:9" ht="15.75" x14ac:dyDescent="0.25">
      <c r="A42" s="300"/>
      <c r="B42" s="194"/>
      <c r="C42" s="195"/>
      <c r="D42" s="196">
        <f>D40+D38+D36+D32+D30+D27+D24+D22+D15</f>
        <v>40446.6</v>
      </c>
      <c r="E42" s="196">
        <f>E40+E38+E36+E32+E30+E27+E24+E22+E15</f>
        <v>38906.299999999996</v>
      </c>
      <c r="F42" s="196">
        <f t="shared" ref="F42" si="1">F40+F38+F36+F32+F30+F27+F24+F22+F15</f>
        <v>33132.9</v>
      </c>
      <c r="G42" s="83"/>
      <c r="H42" s="83"/>
      <c r="I42" s="83"/>
    </row>
    <row r="43" spans="1:9" ht="15.75" x14ac:dyDescent="0.25">
      <c r="A43" s="302" t="s">
        <v>453</v>
      </c>
      <c r="B43" s="194"/>
      <c r="C43" s="191"/>
      <c r="D43" s="192"/>
      <c r="E43" s="192">
        <v>674</v>
      </c>
      <c r="F43" s="192">
        <v>1355</v>
      </c>
      <c r="G43" s="83"/>
      <c r="H43" s="83"/>
      <c r="I43" s="83"/>
    </row>
    <row r="44" spans="1:9" ht="18.75" x14ac:dyDescent="0.3">
      <c r="A44" s="577" t="s">
        <v>75</v>
      </c>
      <c r="B44" s="577"/>
      <c r="C44" s="577"/>
      <c r="D44" s="197">
        <f>D38+D36+D32+D27+D24+D22+D15+D40+D30</f>
        <v>40446.6</v>
      </c>
      <c r="E44" s="197">
        <f>E42+E43</f>
        <v>39580.299999999996</v>
      </c>
      <c r="F44" s="197">
        <f>F42+F43</f>
        <v>34487.9</v>
      </c>
      <c r="G44" s="83"/>
      <c r="H44" s="83"/>
      <c r="I44" s="83"/>
    </row>
    <row r="45" spans="1:9" x14ac:dyDescent="0.25">
      <c r="D45" s="189"/>
      <c r="E45" s="189"/>
      <c r="F45" s="498"/>
    </row>
    <row r="46" spans="1:9" x14ac:dyDescent="0.25">
      <c r="F46" s="499"/>
    </row>
    <row r="47" spans="1:9" x14ac:dyDescent="0.25">
      <c r="E47" s="189"/>
      <c r="F47" s="499"/>
    </row>
  </sheetData>
  <mergeCells count="21">
    <mergeCell ref="A10:F10"/>
    <mergeCell ref="E18:E19"/>
    <mergeCell ref="F18:F19"/>
    <mergeCell ref="D18:D19"/>
    <mergeCell ref="F12:F14"/>
    <mergeCell ref="D12:D14"/>
    <mergeCell ref="E12:E14"/>
    <mergeCell ref="A44:C44"/>
    <mergeCell ref="B13:B14"/>
    <mergeCell ref="C13:C14"/>
    <mergeCell ref="A18:A19"/>
    <mergeCell ref="B18:B19"/>
    <mergeCell ref="C18:C19"/>
    <mergeCell ref="A12:A14"/>
    <mergeCell ref="B12:C12"/>
    <mergeCell ref="D2:E2"/>
    <mergeCell ref="D1:F1"/>
    <mergeCell ref="A9:F9"/>
    <mergeCell ref="A3:F3"/>
    <mergeCell ref="A4:F4"/>
    <mergeCell ref="A5:F5"/>
  </mergeCells>
  <phoneticPr fontId="48" type="noConversion"/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9"/>
  <sheetViews>
    <sheetView tabSelected="1" zoomScale="140" zoomScaleNormal="140" workbookViewId="0">
      <selection activeCell="A196" sqref="A196"/>
    </sheetView>
  </sheetViews>
  <sheetFormatPr defaultColWidth="9.85546875" defaultRowHeight="15.75" x14ac:dyDescent="0.25"/>
  <cols>
    <col min="1" max="1" width="49.28515625" style="393" customWidth="1"/>
    <col min="2" max="2" width="5.7109375" style="393" customWidth="1"/>
    <col min="3" max="3" width="5.85546875" style="202" customWidth="1"/>
    <col min="4" max="4" width="6.5703125" style="202" customWidth="1"/>
    <col min="5" max="5" width="15.42578125" style="421" customWidth="1"/>
    <col min="6" max="6" width="10.5703125" style="421" customWidth="1"/>
    <col min="7" max="7" width="11.28515625" style="421" customWidth="1"/>
    <col min="8" max="8" width="12.85546875" style="421" customWidth="1"/>
    <col min="9" max="9" width="10.7109375" style="421" customWidth="1"/>
    <col min="10" max="10" width="13.42578125" style="394" customWidth="1"/>
    <col min="11" max="251" width="8.85546875" style="394" customWidth="1"/>
    <col min="252" max="252" width="62.140625" style="394" customWidth="1"/>
    <col min="253" max="254" width="8.85546875" style="394" customWidth="1"/>
    <col min="255" max="255" width="8.28515625" style="394" customWidth="1"/>
    <col min="256" max="256" width="15.28515625" style="394" customWidth="1"/>
    <col min="257" max="16384" width="9.85546875" style="394"/>
  </cols>
  <sheetData>
    <row r="1" spans="1:9" x14ac:dyDescent="0.25">
      <c r="C1" s="596" t="s">
        <v>146</v>
      </c>
      <c r="D1" s="596"/>
      <c r="E1" s="596"/>
      <c r="F1" s="596"/>
      <c r="G1" s="596"/>
      <c r="H1" s="596"/>
      <c r="I1" s="596"/>
    </row>
    <row r="2" spans="1:9" ht="12" customHeight="1" x14ac:dyDescent="0.25">
      <c r="A2" s="268"/>
      <c r="C2" s="599"/>
      <c r="D2" s="599"/>
      <c r="E2" s="598" t="s">
        <v>776</v>
      </c>
      <c r="F2" s="598"/>
      <c r="G2" s="598"/>
      <c r="H2" s="598"/>
      <c r="I2" s="598"/>
    </row>
    <row r="3" spans="1:9" x14ac:dyDescent="0.25">
      <c r="C3" s="596" t="s">
        <v>602</v>
      </c>
      <c r="D3" s="596"/>
      <c r="E3" s="596"/>
      <c r="F3" s="596"/>
      <c r="G3" s="596"/>
      <c r="H3" s="596"/>
      <c r="I3" s="596"/>
    </row>
    <row r="4" spans="1:9" x14ac:dyDescent="0.25">
      <c r="C4" s="495"/>
      <c r="D4" s="495"/>
      <c r="E4" s="596" t="s">
        <v>510</v>
      </c>
      <c r="F4" s="601"/>
      <c r="G4" s="601"/>
      <c r="H4" s="601"/>
      <c r="I4" s="601"/>
    </row>
    <row r="5" spans="1:9" x14ac:dyDescent="0.25">
      <c r="B5" s="596" t="s">
        <v>782</v>
      </c>
      <c r="C5" s="601"/>
      <c r="D5" s="601"/>
      <c r="E5" s="601"/>
      <c r="F5" s="601"/>
      <c r="G5" s="601"/>
      <c r="H5" s="601"/>
      <c r="I5" s="601"/>
    </row>
    <row r="6" spans="1:9" x14ac:dyDescent="0.25">
      <c r="C6" s="596"/>
      <c r="D6" s="596"/>
      <c r="E6" s="596"/>
      <c r="F6" s="596"/>
      <c r="G6" s="596"/>
      <c r="H6" s="596"/>
    </row>
    <row r="8" spans="1:9" ht="16.5" customHeight="1" x14ac:dyDescent="0.25">
      <c r="A8" s="597" t="s">
        <v>775</v>
      </c>
      <c r="B8" s="597"/>
      <c r="C8" s="597"/>
      <c r="D8" s="597"/>
      <c r="E8" s="597"/>
      <c r="F8" s="597"/>
      <c r="G8" s="597"/>
    </row>
    <row r="9" spans="1:9" ht="16.5" customHeight="1" x14ac:dyDescent="0.25">
      <c r="A9" s="597"/>
      <c r="B9" s="597"/>
      <c r="C9" s="597"/>
      <c r="D9" s="597"/>
      <c r="E9" s="597"/>
      <c r="F9" s="597"/>
      <c r="G9" s="597"/>
    </row>
    <row r="10" spans="1:9" ht="45.75" customHeight="1" x14ac:dyDescent="0.25">
      <c r="A10" s="597"/>
      <c r="B10" s="597"/>
      <c r="C10" s="597"/>
      <c r="D10" s="597"/>
      <c r="E10" s="597"/>
      <c r="F10" s="597"/>
      <c r="G10" s="597"/>
    </row>
    <row r="12" spans="1:9" ht="38.25" customHeight="1" x14ac:dyDescent="0.25">
      <c r="A12" s="595" t="s">
        <v>151</v>
      </c>
      <c r="B12" s="595" t="s">
        <v>152</v>
      </c>
      <c r="C12" s="600" t="s">
        <v>153</v>
      </c>
      <c r="D12" s="600" t="s">
        <v>154</v>
      </c>
      <c r="E12" s="595" t="s">
        <v>155</v>
      </c>
      <c r="F12" s="595" t="s">
        <v>156</v>
      </c>
      <c r="G12" s="595" t="s">
        <v>157</v>
      </c>
      <c r="H12" s="595"/>
      <c r="I12" s="595"/>
    </row>
    <row r="13" spans="1:9" ht="39" customHeight="1" x14ac:dyDescent="0.25">
      <c r="A13" s="595"/>
      <c r="B13" s="595"/>
      <c r="C13" s="600"/>
      <c r="D13" s="600"/>
      <c r="E13" s="595"/>
      <c r="F13" s="595"/>
      <c r="G13" s="169" t="s">
        <v>437</v>
      </c>
      <c r="H13" s="169" t="s">
        <v>52</v>
      </c>
      <c r="I13" s="169" t="s">
        <v>503</v>
      </c>
    </row>
    <row r="14" spans="1:9" x14ac:dyDescent="0.25">
      <c r="A14" s="147">
        <v>1</v>
      </c>
      <c r="B14" s="147" t="s">
        <v>495</v>
      </c>
      <c r="C14" s="147">
        <v>3</v>
      </c>
      <c r="D14" s="147">
        <v>4</v>
      </c>
      <c r="E14" s="147">
        <v>5</v>
      </c>
      <c r="F14" s="147">
        <v>6</v>
      </c>
      <c r="G14" s="147">
        <v>7</v>
      </c>
      <c r="H14" s="23">
        <v>8</v>
      </c>
      <c r="I14" s="23">
        <v>9</v>
      </c>
    </row>
    <row r="15" spans="1:9" x14ac:dyDescent="0.25">
      <c r="A15" s="494" t="s">
        <v>158</v>
      </c>
      <c r="B15" s="494"/>
      <c r="C15" s="496"/>
      <c r="D15" s="496"/>
      <c r="E15" s="494"/>
      <c r="F15" s="494"/>
      <c r="G15" s="395">
        <f>G17+G90+G97+G115+G153+G244+G253+G271+G282</f>
        <v>40446.600000000006</v>
      </c>
      <c r="H15" s="395">
        <f>H17+H90+H97+H115+H153+H244+H253+H271+H282</f>
        <v>38906.300000000003</v>
      </c>
      <c r="I15" s="395">
        <f>I17+I90+I97+I115+I153+I244+I253+I271+I282</f>
        <v>33132.9</v>
      </c>
    </row>
    <row r="16" spans="1:9" ht="47.25" x14ac:dyDescent="0.25">
      <c r="A16" s="441" t="s">
        <v>159</v>
      </c>
      <c r="B16" s="496">
        <v>881</v>
      </c>
      <c r="C16" s="496"/>
      <c r="D16" s="496"/>
      <c r="E16" s="494"/>
      <c r="F16" s="404"/>
      <c r="G16" s="395">
        <f>G15</f>
        <v>40446.600000000006</v>
      </c>
      <c r="H16" s="395">
        <f>H15</f>
        <v>38906.300000000003</v>
      </c>
      <c r="I16" s="395">
        <f t="shared" ref="I16" si="0">I15</f>
        <v>33132.9</v>
      </c>
    </row>
    <row r="17" spans="1:9" x14ac:dyDescent="0.25">
      <c r="A17" s="371" t="s">
        <v>161</v>
      </c>
      <c r="B17" s="496">
        <v>881</v>
      </c>
      <c r="C17" s="413" t="s">
        <v>162</v>
      </c>
      <c r="D17" s="413" t="s">
        <v>163</v>
      </c>
      <c r="E17" s="85"/>
      <c r="F17" s="404"/>
      <c r="G17" s="396">
        <f>G18+G23+G37+G45+G51</f>
        <v>8753.3000000000011</v>
      </c>
      <c r="H17" s="396">
        <f>H18+H23+H37+H45+H51</f>
        <v>7694.9000000000005</v>
      </c>
      <c r="I17" s="396">
        <f>I18+I23+I37+I45+I51</f>
        <v>8634</v>
      </c>
    </row>
    <row r="18" spans="1:9" ht="112.5" x14ac:dyDescent="0.25">
      <c r="A18" s="372" t="s">
        <v>112</v>
      </c>
      <c r="B18" s="437">
        <v>881</v>
      </c>
      <c r="C18" s="438" t="s">
        <v>162</v>
      </c>
      <c r="D18" s="438" t="s">
        <v>164</v>
      </c>
      <c r="E18" s="373"/>
      <c r="F18" s="439"/>
      <c r="G18" s="374">
        <f>G22</f>
        <v>7</v>
      </c>
      <c r="H18" s="374">
        <f t="shared" ref="H18:I18" si="1">H22</f>
        <v>7.2</v>
      </c>
      <c r="I18" s="374">
        <f t="shared" si="1"/>
        <v>7.4</v>
      </c>
    </row>
    <row r="19" spans="1:9" ht="31.5" x14ac:dyDescent="0.25">
      <c r="A19" s="303" t="s">
        <v>165</v>
      </c>
      <c r="B19" s="405">
        <v>881</v>
      </c>
      <c r="C19" s="412" t="s">
        <v>162</v>
      </c>
      <c r="D19" s="412" t="s">
        <v>164</v>
      </c>
      <c r="E19" s="273" t="s">
        <v>166</v>
      </c>
      <c r="F19" s="404"/>
      <c r="G19" s="397">
        <f>G20</f>
        <v>7</v>
      </c>
      <c r="H19" s="397">
        <f t="shared" ref="H19:I21" si="2">H20</f>
        <v>7.2</v>
      </c>
      <c r="I19" s="397">
        <f t="shared" si="2"/>
        <v>7.4</v>
      </c>
    </row>
    <row r="20" spans="1:9" ht="31.5" x14ac:dyDescent="0.25">
      <c r="A20" s="303" t="s">
        <v>167</v>
      </c>
      <c r="B20" s="405">
        <v>881</v>
      </c>
      <c r="C20" s="412" t="s">
        <v>162</v>
      </c>
      <c r="D20" s="412" t="s">
        <v>164</v>
      </c>
      <c r="E20" s="273" t="s">
        <v>168</v>
      </c>
      <c r="F20" s="404"/>
      <c r="G20" s="397">
        <f>G21</f>
        <v>7</v>
      </c>
      <c r="H20" s="397">
        <f t="shared" si="2"/>
        <v>7.2</v>
      </c>
      <c r="I20" s="397">
        <f t="shared" si="2"/>
        <v>7.4</v>
      </c>
    </row>
    <row r="21" spans="1:9" x14ac:dyDescent="0.25">
      <c r="A21" s="303" t="s">
        <v>169</v>
      </c>
      <c r="B21" s="405">
        <v>881</v>
      </c>
      <c r="C21" s="412" t="s">
        <v>162</v>
      </c>
      <c r="D21" s="412" t="s">
        <v>164</v>
      </c>
      <c r="E21" s="273" t="s">
        <v>170</v>
      </c>
      <c r="F21" s="404"/>
      <c r="G21" s="397">
        <f>G22</f>
        <v>7</v>
      </c>
      <c r="H21" s="397">
        <f t="shared" si="2"/>
        <v>7.2</v>
      </c>
      <c r="I21" s="397">
        <f t="shared" si="2"/>
        <v>7.4</v>
      </c>
    </row>
    <row r="22" spans="1:9" ht="47.25" x14ac:dyDescent="0.25">
      <c r="A22" s="429" t="s">
        <v>171</v>
      </c>
      <c r="B22" s="405">
        <v>881</v>
      </c>
      <c r="C22" s="412" t="s">
        <v>162</v>
      </c>
      <c r="D22" s="412" t="s">
        <v>164</v>
      </c>
      <c r="E22" s="273" t="s">
        <v>172</v>
      </c>
      <c r="F22" s="404" t="s">
        <v>186</v>
      </c>
      <c r="G22" s="397">
        <v>7</v>
      </c>
      <c r="H22" s="397">
        <v>7.2</v>
      </c>
      <c r="I22" s="397">
        <v>7.4</v>
      </c>
    </row>
    <row r="23" spans="1:9" ht="112.5" x14ac:dyDescent="0.25">
      <c r="A23" s="442" t="s">
        <v>173</v>
      </c>
      <c r="B23" s="437">
        <v>881</v>
      </c>
      <c r="C23" s="438" t="s">
        <v>162</v>
      </c>
      <c r="D23" s="438" t="s">
        <v>174</v>
      </c>
      <c r="E23" s="373"/>
      <c r="F23" s="439"/>
      <c r="G23" s="374">
        <f>G29+G24</f>
        <v>6999.5</v>
      </c>
      <c r="H23" s="374">
        <f t="shared" ref="H23:I23" si="3">H29+H24</f>
        <v>7009.5</v>
      </c>
      <c r="I23" s="374">
        <f t="shared" si="3"/>
        <v>7634.8</v>
      </c>
    </row>
    <row r="24" spans="1:9" ht="31.5" x14ac:dyDescent="0.25">
      <c r="A24" s="303" t="s">
        <v>165</v>
      </c>
      <c r="B24" s="405">
        <v>881</v>
      </c>
      <c r="C24" s="412" t="s">
        <v>162</v>
      </c>
      <c r="D24" s="412" t="s">
        <v>174</v>
      </c>
      <c r="E24" s="273" t="s">
        <v>166</v>
      </c>
      <c r="F24" s="404"/>
      <c r="G24" s="397">
        <f>G25</f>
        <v>1446.8</v>
      </c>
      <c r="H24" s="397">
        <f>H25</f>
        <v>1504.6</v>
      </c>
      <c r="I24" s="397">
        <f>I25</f>
        <v>1564.8</v>
      </c>
    </row>
    <row r="25" spans="1:9" ht="63" x14ac:dyDescent="0.25">
      <c r="A25" s="429" t="s">
        <v>175</v>
      </c>
      <c r="B25" s="405">
        <v>881</v>
      </c>
      <c r="C25" s="412" t="s">
        <v>162</v>
      </c>
      <c r="D25" s="412" t="s">
        <v>174</v>
      </c>
      <c r="E25" s="402" t="s">
        <v>176</v>
      </c>
      <c r="F25" s="404"/>
      <c r="G25" s="397">
        <f>G27</f>
        <v>1446.8</v>
      </c>
      <c r="H25" s="397">
        <f>H27</f>
        <v>1504.6</v>
      </c>
      <c r="I25" s="397">
        <f>I27</f>
        <v>1564.8</v>
      </c>
    </row>
    <row r="26" spans="1:9" x14ac:dyDescent="0.25">
      <c r="A26" s="303" t="s">
        <v>169</v>
      </c>
      <c r="B26" s="405">
        <v>881</v>
      </c>
      <c r="C26" s="412" t="s">
        <v>162</v>
      </c>
      <c r="D26" s="412" t="s">
        <v>174</v>
      </c>
      <c r="E26" s="402" t="s">
        <v>177</v>
      </c>
      <c r="F26" s="404"/>
      <c r="G26" s="397">
        <f t="shared" ref="G26:I27" si="4">G27</f>
        <v>1446.8</v>
      </c>
      <c r="H26" s="397">
        <f t="shared" si="4"/>
        <v>1504.6</v>
      </c>
      <c r="I26" s="397">
        <f t="shared" si="4"/>
        <v>1564.8</v>
      </c>
    </row>
    <row r="27" spans="1:9" ht="94.5" x14ac:dyDescent="0.25">
      <c r="A27" s="399" t="s">
        <v>178</v>
      </c>
      <c r="B27" s="405">
        <v>881</v>
      </c>
      <c r="C27" s="412" t="s">
        <v>162</v>
      </c>
      <c r="D27" s="412" t="s">
        <v>174</v>
      </c>
      <c r="E27" s="402" t="s">
        <v>179</v>
      </c>
      <c r="F27" s="404"/>
      <c r="G27" s="397">
        <f t="shared" si="4"/>
        <v>1446.8</v>
      </c>
      <c r="H27" s="397">
        <f t="shared" si="4"/>
        <v>1504.6</v>
      </c>
      <c r="I27" s="397">
        <f t="shared" si="4"/>
        <v>1564.8</v>
      </c>
    </row>
    <row r="28" spans="1:9" ht="31.5" x14ac:dyDescent="0.25">
      <c r="A28" s="303" t="s">
        <v>180</v>
      </c>
      <c r="B28" s="405">
        <v>881</v>
      </c>
      <c r="C28" s="412" t="s">
        <v>162</v>
      </c>
      <c r="D28" s="412" t="s">
        <v>174</v>
      </c>
      <c r="E28" s="402" t="s">
        <v>179</v>
      </c>
      <c r="F28" s="404" t="s">
        <v>181</v>
      </c>
      <c r="G28" s="397">
        <v>1446.8</v>
      </c>
      <c r="H28" s="397">
        <v>1504.6</v>
      </c>
      <c r="I28" s="397">
        <v>1564.8</v>
      </c>
    </row>
    <row r="29" spans="1:9" ht="31.5" x14ac:dyDescent="0.25">
      <c r="A29" s="399" t="s">
        <v>167</v>
      </c>
      <c r="B29" s="405">
        <v>881</v>
      </c>
      <c r="C29" s="412" t="s">
        <v>162</v>
      </c>
      <c r="D29" s="412" t="s">
        <v>174</v>
      </c>
      <c r="E29" s="402" t="s">
        <v>168</v>
      </c>
      <c r="F29" s="404"/>
      <c r="G29" s="397">
        <f>G32+G35+G36</f>
        <v>5552.7</v>
      </c>
      <c r="H29" s="397">
        <f>H32+H35+H36</f>
        <v>5504.9</v>
      </c>
      <c r="I29" s="397">
        <f>I32+I35+I36</f>
        <v>6070</v>
      </c>
    </row>
    <row r="30" spans="1:9" x14ac:dyDescent="0.25">
      <c r="A30" s="303" t="s">
        <v>169</v>
      </c>
      <c r="B30" s="405">
        <v>881</v>
      </c>
      <c r="C30" s="412" t="s">
        <v>162</v>
      </c>
      <c r="D30" s="412" t="s">
        <v>174</v>
      </c>
      <c r="E30" s="402" t="s">
        <v>170</v>
      </c>
      <c r="F30" s="404"/>
      <c r="G30" s="397">
        <f t="shared" ref="G30:I31" si="5">G31</f>
        <v>5001.8999999999996</v>
      </c>
      <c r="H30" s="397">
        <f t="shared" si="5"/>
        <v>5201.8999999999996</v>
      </c>
      <c r="I30" s="397">
        <f t="shared" si="5"/>
        <v>5410</v>
      </c>
    </row>
    <row r="31" spans="1:9" ht="54.75" customHeight="1" x14ac:dyDescent="0.25">
      <c r="A31" s="399" t="s">
        <v>182</v>
      </c>
      <c r="B31" s="405">
        <v>881</v>
      </c>
      <c r="C31" s="412" t="s">
        <v>162</v>
      </c>
      <c r="D31" s="412" t="s">
        <v>174</v>
      </c>
      <c r="E31" s="402" t="s">
        <v>172</v>
      </c>
      <c r="F31" s="404"/>
      <c r="G31" s="397">
        <f t="shared" si="5"/>
        <v>5001.8999999999996</v>
      </c>
      <c r="H31" s="397">
        <f t="shared" si="5"/>
        <v>5201.8999999999996</v>
      </c>
      <c r="I31" s="397">
        <f t="shared" si="5"/>
        <v>5410</v>
      </c>
    </row>
    <row r="32" spans="1:9" ht="31.5" x14ac:dyDescent="0.25">
      <c r="A32" s="303" t="s">
        <v>180</v>
      </c>
      <c r="B32" s="405">
        <v>881</v>
      </c>
      <c r="C32" s="412" t="s">
        <v>162</v>
      </c>
      <c r="D32" s="412" t="s">
        <v>174</v>
      </c>
      <c r="E32" s="402" t="s">
        <v>172</v>
      </c>
      <c r="F32" s="404" t="s">
        <v>181</v>
      </c>
      <c r="G32" s="397">
        <v>5001.8999999999996</v>
      </c>
      <c r="H32" s="397">
        <v>5201.8999999999996</v>
      </c>
      <c r="I32" s="397">
        <v>5410</v>
      </c>
    </row>
    <row r="33" spans="1:9" ht="47.25" x14ac:dyDescent="0.25">
      <c r="A33" s="399" t="s">
        <v>183</v>
      </c>
      <c r="B33" s="405">
        <v>881</v>
      </c>
      <c r="C33" s="412" t="s">
        <v>162</v>
      </c>
      <c r="D33" s="412" t="s">
        <v>174</v>
      </c>
      <c r="E33" s="402" t="s">
        <v>172</v>
      </c>
      <c r="F33" s="404"/>
      <c r="G33" s="397">
        <f>G34</f>
        <v>550.79999999999995</v>
      </c>
      <c r="H33" s="397">
        <f>H34</f>
        <v>303</v>
      </c>
      <c r="I33" s="397">
        <f>I34</f>
        <v>660</v>
      </c>
    </row>
    <row r="34" spans="1:9" ht="31.5" x14ac:dyDescent="0.25">
      <c r="A34" s="303" t="s">
        <v>180</v>
      </c>
      <c r="B34" s="405">
        <v>881</v>
      </c>
      <c r="C34" s="412" t="s">
        <v>162</v>
      </c>
      <c r="D34" s="412" t="s">
        <v>174</v>
      </c>
      <c r="E34" s="402" t="s">
        <v>172</v>
      </c>
      <c r="F34" s="404"/>
      <c r="G34" s="398">
        <f>G36+G35</f>
        <v>550.79999999999995</v>
      </c>
      <c r="H34" s="398">
        <f>H36+H35</f>
        <v>303</v>
      </c>
      <c r="I34" s="398">
        <f>I36+I35</f>
        <v>660</v>
      </c>
    </row>
    <row r="35" spans="1:9" ht="47.25" x14ac:dyDescent="0.25">
      <c r="A35" s="429" t="s">
        <v>171</v>
      </c>
      <c r="B35" s="405">
        <v>881</v>
      </c>
      <c r="C35" s="412" t="s">
        <v>162</v>
      </c>
      <c r="D35" s="412" t="s">
        <v>174</v>
      </c>
      <c r="E35" s="402" t="s">
        <v>172</v>
      </c>
      <c r="F35" s="404" t="s">
        <v>184</v>
      </c>
      <c r="G35" s="398">
        <v>547.79999999999995</v>
      </c>
      <c r="H35" s="398">
        <v>300</v>
      </c>
      <c r="I35" s="398">
        <v>657</v>
      </c>
    </row>
    <row r="36" spans="1:9" x14ac:dyDescent="0.25">
      <c r="A36" s="429" t="s">
        <v>185</v>
      </c>
      <c r="B36" s="405">
        <v>881</v>
      </c>
      <c r="C36" s="412" t="s">
        <v>162</v>
      </c>
      <c r="D36" s="412" t="s">
        <v>174</v>
      </c>
      <c r="E36" s="402" t="s">
        <v>172</v>
      </c>
      <c r="F36" s="404" t="s">
        <v>186</v>
      </c>
      <c r="G36" s="398">
        <v>3</v>
      </c>
      <c r="H36" s="398">
        <v>3</v>
      </c>
      <c r="I36" s="398">
        <v>3</v>
      </c>
    </row>
    <row r="37" spans="1:9" ht="93.75" x14ac:dyDescent="0.25">
      <c r="A37" s="442" t="s">
        <v>187</v>
      </c>
      <c r="B37" s="437">
        <v>881</v>
      </c>
      <c r="C37" s="438" t="s">
        <v>162</v>
      </c>
      <c r="D37" s="438" t="s">
        <v>188</v>
      </c>
      <c r="E37" s="436"/>
      <c r="F37" s="439"/>
      <c r="G37" s="435">
        <f>G38</f>
        <v>218.60000000000002</v>
      </c>
      <c r="H37" s="435">
        <f t="shared" ref="H37:I37" si="6">H38</f>
        <v>218.60000000000002</v>
      </c>
      <c r="I37" s="435">
        <f t="shared" si="6"/>
        <v>218.60000000000002</v>
      </c>
    </row>
    <row r="38" spans="1:9" ht="31.5" x14ac:dyDescent="0.25">
      <c r="A38" s="303" t="s">
        <v>165</v>
      </c>
      <c r="B38" s="405">
        <v>881</v>
      </c>
      <c r="C38" s="412" t="s">
        <v>162</v>
      </c>
      <c r="D38" s="412" t="s">
        <v>188</v>
      </c>
      <c r="E38" s="402" t="s">
        <v>166</v>
      </c>
      <c r="F38" s="404"/>
      <c r="G38" s="398">
        <f>G39</f>
        <v>218.60000000000002</v>
      </c>
      <c r="H38" s="398">
        <f t="shared" ref="H38:I38" si="7">H39</f>
        <v>218.60000000000002</v>
      </c>
      <c r="I38" s="398">
        <f t="shared" si="7"/>
        <v>218.60000000000002</v>
      </c>
    </row>
    <row r="39" spans="1:9" ht="31.5" x14ac:dyDescent="0.25">
      <c r="A39" s="303" t="s">
        <v>167</v>
      </c>
      <c r="B39" s="405">
        <v>881</v>
      </c>
      <c r="C39" s="412" t="s">
        <v>162</v>
      </c>
      <c r="D39" s="412" t="s">
        <v>188</v>
      </c>
      <c r="E39" s="402" t="s">
        <v>168</v>
      </c>
      <c r="F39" s="404"/>
      <c r="G39" s="398">
        <f>G40+G42</f>
        <v>218.60000000000002</v>
      </c>
      <c r="H39" s="398">
        <f t="shared" ref="H39:I39" si="8">H40+H42</f>
        <v>218.60000000000002</v>
      </c>
      <c r="I39" s="398">
        <f t="shared" si="8"/>
        <v>218.60000000000002</v>
      </c>
    </row>
    <row r="40" spans="1:9" ht="63" x14ac:dyDescent="0.25">
      <c r="A40" s="399" t="s">
        <v>189</v>
      </c>
      <c r="B40" s="405">
        <v>881</v>
      </c>
      <c r="C40" s="412" t="s">
        <v>162</v>
      </c>
      <c r="D40" s="412" t="s">
        <v>188</v>
      </c>
      <c r="E40" s="402" t="s">
        <v>190</v>
      </c>
      <c r="F40" s="404"/>
      <c r="G40" s="398">
        <f>G41</f>
        <v>177.9</v>
      </c>
      <c r="H40" s="398">
        <f>H41</f>
        <v>177.9</v>
      </c>
      <c r="I40" s="398">
        <f>I41</f>
        <v>177.9</v>
      </c>
    </row>
    <row r="41" spans="1:9" x14ac:dyDescent="0.25">
      <c r="A41" s="399" t="s">
        <v>191</v>
      </c>
      <c r="B41" s="405">
        <v>881</v>
      </c>
      <c r="C41" s="412" t="s">
        <v>162</v>
      </c>
      <c r="D41" s="412" t="s">
        <v>188</v>
      </c>
      <c r="E41" s="402" t="s">
        <v>190</v>
      </c>
      <c r="F41" s="404" t="s">
        <v>192</v>
      </c>
      <c r="G41" s="398">
        <v>177.9</v>
      </c>
      <c r="H41" s="398">
        <v>177.9</v>
      </c>
      <c r="I41" s="398">
        <v>177.9</v>
      </c>
    </row>
    <row r="42" spans="1:9" x14ac:dyDescent="0.25">
      <c r="A42" s="303" t="s">
        <v>169</v>
      </c>
      <c r="B42" s="405">
        <v>881</v>
      </c>
      <c r="C42" s="412" t="s">
        <v>162</v>
      </c>
      <c r="D42" s="412" t="s">
        <v>188</v>
      </c>
      <c r="E42" s="402" t="s">
        <v>170</v>
      </c>
      <c r="F42" s="404"/>
      <c r="G42" s="398">
        <f>G44</f>
        <v>40.700000000000003</v>
      </c>
      <c r="H42" s="398">
        <f t="shared" ref="H42:I42" si="9">H44</f>
        <v>40.700000000000003</v>
      </c>
      <c r="I42" s="398">
        <f t="shared" si="9"/>
        <v>40.700000000000003</v>
      </c>
    </row>
    <row r="43" spans="1:9" ht="96.75" customHeight="1" x14ac:dyDescent="0.25">
      <c r="A43" s="429" t="s">
        <v>193</v>
      </c>
      <c r="B43" s="405">
        <v>881</v>
      </c>
      <c r="C43" s="412" t="s">
        <v>162</v>
      </c>
      <c r="D43" s="412" t="s">
        <v>188</v>
      </c>
      <c r="E43" s="273" t="s">
        <v>194</v>
      </c>
      <c r="F43" s="404"/>
      <c r="G43" s="397">
        <f>G44</f>
        <v>40.700000000000003</v>
      </c>
      <c r="H43" s="397">
        <f>H44</f>
        <v>40.700000000000003</v>
      </c>
      <c r="I43" s="397">
        <f>I44</f>
        <v>40.700000000000003</v>
      </c>
    </row>
    <row r="44" spans="1:9" x14ac:dyDescent="0.25">
      <c r="A44" s="399" t="s">
        <v>191</v>
      </c>
      <c r="B44" s="405">
        <v>881</v>
      </c>
      <c r="C44" s="412" t="s">
        <v>162</v>
      </c>
      <c r="D44" s="412" t="s">
        <v>188</v>
      </c>
      <c r="E44" s="273" t="s">
        <v>194</v>
      </c>
      <c r="F44" s="404" t="s">
        <v>192</v>
      </c>
      <c r="G44" s="398">
        <v>40.700000000000003</v>
      </c>
      <c r="H44" s="398">
        <v>40.700000000000003</v>
      </c>
      <c r="I44" s="398">
        <v>40.700000000000003</v>
      </c>
    </row>
    <row r="45" spans="1:9" ht="18.75" x14ac:dyDescent="0.25">
      <c r="A45" s="442" t="s">
        <v>116</v>
      </c>
      <c r="B45" s="437">
        <v>881</v>
      </c>
      <c r="C45" s="438" t="s">
        <v>195</v>
      </c>
      <c r="D45" s="438" t="s">
        <v>196</v>
      </c>
      <c r="E45" s="436"/>
      <c r="F45" s="439"/>
      <c r="G45" s="435">
        <f>G46</f>
        <v>50</v>
      </c>
      <c r="H45" s="435">
        <f t="shared" ref="G45:I49" si="10">H46</f>
        <v>50</v>
      </c>
      <c r="I45" s="435">
        <f t="shared" si="10"/>
        <v>50</v>
      </c>
    </row>
    <row r="46" spans="1:9" ht="83.25" customHeight="1" x14ac:dyDescent="0.25">
      <c r="A46" s="399" t="s">
        <v>605</v>
      </c>
      <c r="B46" s="405">
        <v>881</v>
      </c>
      <c r="C46" s="412" t="s">
        <v>162</v>
      </c>
      <c r="D46" s="412" t="s">
        <v>196</v>
      </c>
      <c r="E46" s="402" t="s">
        <v>198</v>
      </c>
      <c r="F46" s="404"/>
      <c r="G46" s="398">
        <f t="shared" si="10"/>
        <v>50</v>
      </c>
      <c r="H46" s="398">
        <f t="shared" si="10"/>
        <v>50</v>
      </c>
      <c r="I46" s="398">
        <f t="shared" si="10"/>
        <v>50</v>
      </c>
    </row>
    <row r="47" spans="1:9" x14ac:dyDescent="0.25">
      <c r="A47" s="399" t="s">
        <v>199</v>
      </c>
      <c r="B47" s="405">
        <v>881</v>
      </c>
      <c r="C47" s="412" t="s">
        <v>162</v>
      </c>
      <c r="D47" s="412" t="s">
        <v>196</v>
      </c>
      <c r="E47" s="402" t="s">
        <v>200</v>
      </c>
      <c r="F47" s="404"/>
      <c r="G47" s="398">
        <f t="shared" si="10"/>
        <v>50</v>
      </c>
      <c r="H47" s="398">
        <f t="shared" si="10"/>
        <v>50</v>
      </c>
      <c r="I47" s="398">
        <f t="shared" si="10"/>
        <v>50</v>
      </c>
    </row>
    <row r="48" spans="1:9" ht="70.5" customHeight="1" x14ac:dyDescent="0.25">
      <c r="A48" s="399" t="s">
        <v>199</v>
      </c>
      <c r="B48" s="405">
        <v>881</v>
      </c>
      <c r="C48" s="412" t="s">
        <v>162</v>
      </c>
      <c r="D48" s="412" t="s">
        <v>196</v>
      </c>
      <c r="E48" s="402" t="s">
        <v>201</v>
      </c>
      <c r="F48" s="404"/>
      <c r="G48" s="398">
        <f t="shared" si="10"/>
        <v>50</v>
      </c>
      <c r="H48" s="398">
        <f t="shared" si="10"/>
        <v>50</v>
      </c>
      <c r="I48" s="398">
        <f t="shared" si="10"/>
        <v>50</v>
      </c>
    </row>
    <row r="49" spans="1:14" x14ac:dyDescent="0.25">
      <c r="A49" s="429" t="s">
        <v>202</v>
      </c>
      <c r="B49" s="405">
        <v>881</v>
      </c>
      <c r="C49" s="404" t="s">
        <v>162</v>
      </c>
      <c r="D49" s="412">
        <v>11</v>
      </c>
      <c r="E49" s="402" t="s">
        <v>203</v>
      </c>
      <c r="F49" s="404"/>
      <c r="G49" s="400">
        <f t="shared" si="10"/>
        <v>50</v>
      </c>
      <c r="H49" s="400">
        <f t="shared" si="10"/>
        <v>50</v>
      </c>
      <c r="I49" s="400">
        <f t="shared" si="10"/>
        <v>50</v>
      </c>
    </row>
    <row r="50" spans="1:14" x14ac:dyDescent="0.25">
      <c r="A50" s="399" t="s">
        <v>204</v>
      </c>
      <c r="B50" s="405">
        <v>881</v>
      </c>
      <c r="C50" s="405" t="s">
        <v>162</v>
      </c>
      <c r="D50" s="405" t="s">
        <v>196</v>
      </c>
      <c r="E50" s="402" t="s">
        <v>203</v>
      </c>
      <c r="F50" s="404" t="s">
        <v>205</v>
      </c>
      <c r="G50" s="398">
        <v>50</v>
      </c>
      <c r="H50" s="398">
        <v>50</v>
      </c>
      <c r="I50" s="398">
        <v>50</v>
      </c>
    </row>
    <row r="51" spans="1:14" ht="60.75" customHeight="1" x14ac:dyDescent="0.3">
      <c r="A51" s="375" t="s">
        <v>206</v>
      </c>
      <c r="B51" s="437">
        <v>881</v>
      </c>
      <c r="C51" s="438" t="s">
        <v>162</v>
      </c>
      <c r="D51" s="438" t="s">
        <v>207</v>
      </c>
      <c r="E51" s="436"/>
      <c r="F51" s="439"/>
      <c r="G51" s="435">
        <f>G56+G59+G61+G74+G79+G84+G89+G66+G62</f>
        <v>1478.2</v>
      </c>
      <c r="H51" s="435">
        <f t="shared" ref="H51:I51" si="11">H56+H59+H61+H74+H79+H84+H89+H66+H62</f>
        <v>409.6</v>
      </c>
      <c r="I51" s="435">
        <f t="shared" si="11"/>
        <v>723.2</v>
      </c>
    </row>
    <row r="52" spans="1:14" ht="136.5" customHeight="1" x14ac:dyDescent="0.25">
      <c r="A52" s="441" t="s">
        <v>606</v>
      </c>
      <c r="B52" s="405">
        <v>881</v>
      </c>
      <c r="C52" s="412" t="s">
        <v>162</v>
      </c>
      <c r="D52" s="412" t="s">
        <v>207</v>
      </c>
      <c r="E52" s="402" t="s">
        <v>198</v>
      </c>
      <c r="F52" s="404"/>
      <c r="G52" s="395">
        <f t="shared" ref="G52:I55" si="12">G53</f>
        <v>5</v>
      </c>
      <c r="H52" s="395">
        <f t="shared" si="12"/>
        <v>5</v>
      </c>
      <c r="I52" s="395">
        <f t="shared" si="12"/>
        <v>5</v>
      </c>
    </row>
    <row r="53" spans="1:14" x14ac:dyDescent="0.25">
      <c r="A53" s="441" t="s">
        <v>199</v>
      </c>
      <c r="B53" s="405">
        <v>881</v>
      </c>
      <c r="C53" s="412" t="s">
        <v>162</v>
      </c>
      <c r="D53" s="412" t="s">
        <v>207</v>
      </c>
      <c r="E53" s="402" t="s">
        <v>200</v>
      </c>
      <c r="F53" s="404"/>
      <c r="G53" s="398">
        <f t="shared" si="12"/>
        <v>5</v>
      </c>
      <c r="H53" s="398">
        <f t="shared" si="12"/>
        <v>5</v>
      </c>
      <c r="I53" s="398">
        <f t="shared" si="12"/>
        <v>5</v>
      </c>
    </row>
    <row r="54" spans="1:14" x14ac:dyDescent="0.25">
      <c r="A54" s="441" t="s">
        <v>199</v>
      </c>
      <c r="B54" s="405">
        <v>881</v>
      </c>
      <c r="C54" s="412" t="s">
        <v>162</v>
      </c>
      <c r="D54" s="412" t="s">
        <v>207</v>
      </c>
      <c r="E54" s="402" t="s">
        <v>208</v>
      </c>
      <c r="F54" s="404"/>
      <c r="G54" s="398">
        <f t="shared" si="12"/>
        <v>5</v>
      </c>
      <c r="H54" s="398">
        <f t="shared" si="12"/>
        <v>5</v>
      </c>
      <c r="I54" s="398">
        <f t="shared" si="12"/>
        <v>5</v>
      </c>
    </row>
    <row r="55" spans="1:14" ht="110.25" x14ac:dyDescent="0.25">
      <c r="A55" s="429" t="s">
        <v>607</v>
      </c>
      <c r="B55" s="405">
        <v>881</v>
      </c>
      <c r="C55" s="412" t="s">
        <v>162</v>
      </c>
      <c r="D55" s="412" t="s">
        <v>207</v>
      </c>
      <c r="E55" s="402" t="s">
        <v>210</v>
      </c>
      <c r="F55" s="404"/>
      <c r="G55" s="398">
        <f t="shared" si="12"/>
        <v>5</v>
      </c>
      <c r="H55" s="398">
        <f t="shared" si="12"/>
        <v>5</v>
      </c>
      <c r="I55" s="398">
        <f t="shared" si="12"/>
        <v>5</v>
      </c>
    </row>
    <row r="56" spans="1:14" ht="47.25" x14ac:dyDescent="0.25">
      <c r="A56" s="429" t="s">
        <v>171</v>
      </c>
      <c r="B56" s="405">
        <v>881</v>
      </c>
      <c r="C56" s="412" t="s">
        <v>162</v>
      </c>
      <c r="D56" s="412" t="s">
        <v>207</v>
      </c>
      <c r="E56" s="402" t="s">
        <v>210</v>
      </c>
      <c r="F56" s="404" t="s">
        <v>184</v>
      </c>
      <c r="G56" s="398">
        <v>5</v>
      </c>
      <c r="H56" s="398">
        <v>5</v>
      </c>
      <c r="I56" s="398">
        <v>5</v>
      </c>
      <c r="L56" s="26"/>
      <c r="M56" s="26"/>
      <c r="N56" s="26"/>
    </row>
    <row r="57" spans="1:14" ht="31.5" x14ac:dyDescent="0.25">
      <c r="A57" s="388" t="s">
        <v>226</v>
      </c>
      <c r="B57" s="405">
        <v>881</v>
      </c>
      <c r="C57" s="412" t="s">
        <v>162</v>
      </c>
      <c r="D57" s="412" t="s">
        <v>207</v>
      </c>
      <c r="E57" s="402" t="s">
        <v>227</v>
      </c>
      <c r="F57" s="404"/>
      <c r="G57" s="395">
        <f>G58</f>
        <v>1152.7</v>
      </c>
      <c r="H57" s="395">
        <f t="shared" ref="G57:I58" si="13">H58</f>
        <v>77.099999999999994</v>
      </c>
      <c r="I57" s="395">
        <f t="shared" si="13"/>
        <v>388.7</v>
      </c>
    </row>
    <row r="58" spans="1:14" ht="33.75" customHeight="1" x14ac:dyDescent="0.25">
      <c r="A58" s="388" t="s">
        <v>228</v>
      </c>
      <c r="B58" s="405">
        <v>881</v>
      </c>
      <c r="C58" s="412" t="s">
        <v>162</v>
      </c>
      <c r="D58" s="412" t="s">
        <v>207</v>
      </c>
      <c r="E58" s="402" t="s">
        <v>229</v>
      </c>
      <c r="F58" s="404"/>
      <c r="G58" s="398">
        <f t="shared" si="13"/>
        <v>1152.7</v>
      </c>
      <c r="H58" s="398">
        <f t="shared" si="13"/>
        <v>77.099999999999994</v>
      </c>
      <c r="I58" s="398">
        <f t="shared" si="13"/>
        <v>388.7</v>
      </c>
    </row>
    <row r="59" spans="1:14" ht="47.25" x14ac:dyDescent="0.25">
      <c r="A59" s="429" t="s">
        <v>171</v>
      </c>
      <c r="B59" s="405">
        <v>881</v>
      </c>
      <c r="C59" s="412" t="s">
        <v>162</v>
      </c>
      <c r="D59" s="412" t="s">
        <v>207</v>
      </c>
      <c r="E59" s="402" t="s">
        <v>227</v>
      </c>
      <c r="F59" s="404" t="s">
        <v>184</v>
      </c>
      <c r="G59" s="398">
        <v>1152.7</v>
      </c>
      <c r="H59" s="398">
        <v>77.099999999999994</v>
      </c>
      <c r="I59" s="398">
        <v>388.7</v>
      </c>
    </row>
    <row r="60" spans="1:14" ht="78.75" x14ac:dyDescent="0.25">
      <c r="A60" s="406" t="s">
        <v>456</v>
      </c>
      <c r="B60" s="405">
        <v>881</v>
      </c>
      <c r="C60" s="412" t="s">
        <v>162</v>
      </c>
      <c r="D60" s="412" t="s">
        <v>207</v>
      </c>
      <c r="E60" s="405" t="s">
        <v>457</v>
      </c>
      <c r="F60" s="404"/>
      <c r="G60" s="274">
        <f>G61</f>
        <v>3.5</v>
      </c>
      <c r="H60" s="274">
        <f>H61</f>
        <v>3.5</v>
      </c>
      <c r="I60" s="274">
        <f>I61</f>
        <v>3.5</v>
      </c>
    </row>
    <row r="61" spans="1:14" ht="47.25" x14ac:dyDescent="0.25">
      <c r="A61" s="406" t="s">
        <v>171</v>
      </c>
      <c r="B61" s="405">
        <v>881</v>
      </c>
      <c r="C61" s="412" t="s">
        <v>162</v>
      </c>
      <c r="D61" s="412" t="s">
        <v>207</v>
      </c>
      <c r="E61" s="405" t="s">
        <v>458</v>
      </c>
      <c r="F61" s="404">
        <v>240</v>
      </c>
      <c r="G61" s="275">
        <v>3.5</v>
      </c>
      <c r="H61" s="275">
        <v>3.5</v>
      </c>
      <c r="I61" s="275">
        <v>3.5</v>
      </c>
    </row>
    <row r="62" spans="1:14" ht="85.5" x14ac:dyDescent="0.25">
      <c r="A62" s="304" t="s">
        <v>598</v>
      </c>
      <c r="B62" s="279">
        <v>881</v>
      </c>
      <c r="C62" s="282" t="s">
        <v>162</v>
      </c>
      <c r="D62" s="282" t="s">
        <v>207</v>
      </c>
      <c r="E62" s="283" t="s">
        <v>578</v>
      </c>
      <c r="F62" s="280"/>
      <c r="G62" s="284">
        <v>6</v>
      </c>
      <c r="H62" s="284">
        <v>6</v>
      </c>
      <c r="I62" s="284">
        <v>6</v>
      </c>
    </row>
    <row r="63" spans="1:14" ht="18.75" x14ac:dyDescent="0.25">
      <c r="A63" s="305" t="s">
        <v>579</v>
      </c>
      <c r="B63" s="496">
        <v>881</v>
      </c>
      <c r="C63" s="412" t="s">
        <v>162</v>
      </c>
      <c r="D63" s="412" t="s">
        <v>207</v>
      </c>
      <c r="E63" s="405" t="s">
        <v>580</v>
      </c>
      <c r="F63" s="404"/>
      <c r="G63" s="275">
        <v>6</v>
      </c>
      <c r="H63" s="275">
        <v>6</v>
      </c>
      <c r="I63" s="275">
        <v>6</v>
      </c>
    </row>
    <row r="64" spans="1:14" ht="78.75" x14ac:dyDescent="0.25">
      <c r="A64" s="406" t="s">
        <v>584</v>
      </c>
      <c r="B64" s="496">
        <v>881</v>
      </c>
      <c r="C64" s="412" t="s">
        <v>162</v>
      </c>
      <c r="D64" s="412" t="s">
        <v>207</v>
      </c>
      <c r="E64" s="405" t="s">
        <v>581</v>
      </c>
      <c r="F64" s="404"/>
      <c r="G64" s="275">
        <v>6</v>
      </c>
      <c r="H64" s="275">
        <v>6</v>
      </c>
      <c r="I64" s="275">
        <v>6</v>
      </c>
    </row>
    <row r="65" spans="1:9" ht="54" customHeight="1" x14ac:dyDescent="0.25">
      <c r="A65" s="406" t="s">
        <v>171</v>
      </c>
      <c r="B65" s="496">
        <v>881</v>
      </c>
      <c r="C65" s="412" t="s">
        <v>162</v>
      </c>
      <c r="D65" s="412" t="s">
        <v>207</v>
      </c>
      <c r="E65" s="405" t="s">
        <v>582</v>
      </c>
      <c r="F65" s="404" t="s">
        <v>184</v>
      </c>
      <c r="G65" s="275">
        <v>6</v>
      </c>
      <c r="H65" s="275">
        <v>6</v>
      </c>
      <c r="I65" s="275">
        <v>6</v>
      </c>
    </row>
    <row r="66" spans="1:9" ht="126" x14ac:dyDescent="0.25">
      <c r="A66" s="401" t="s">
        <v>103</v>
      </c>
      <c r="B66" s="496">
        <v>881</v>
      </c>
      <c r="C66" s="412" t="s">
        <v>162</v>
      </c>
      <c r="D66" s="412" t="s">
        <v>207</v>
      </c>
      <c r="E66" s="85" t="s">
        <v>511</v>
      </c>
      <c r="F66" s="494"/>
      <c r="G66" s="194" t="s">
        <v>519</v>
      </c>
      <c r="H66" s="415" t="str">
        <f>H69</f>
        <v>8,0</v>
      </c>
      <c r="I66" s="415" t="str">
        <f>I69</f>
        <v>8,0</v>
      </c>
    </row>
    <row r="67" spans="1:9" ht="18.75" x14ac:dyDescent="0.25">
      <c r="A67" s="305" t="s">
        <v>579</v>
      </c>
      <c r="B67" s="496">
        <v>881</v>
      </c>
      <c r="C67" s="412" t="s">
        <v>162</v>
      </c>
      <c r="D67" s="412" t="s">
        <v>207</v>
      </c>
      <c r="E67" s="273" t="s">
        <v>533</v>
      </c>
      <c r="F67" s="402"/>
      <c r="G67" s="206" t="s">
        <v>519</v>
      </c>
      <c r="H67" s="206" t="s">
        <v>519</v>
      </c>
      <c r="I67" s="206" t="s">
        <v>519</v>
      </c>
    </row>
    <row r="68" spans="1:9" ht="126" x14ac:dyDescent="0.25">
      <c r="A68" s="458" t="s">
        <v>698</v>
      </c>
      <c r="B68" s="496">
        <v>881</v>
      </c>
      <c r="C68" s="412" t="s">
        <v>162</v>
      </c>
      <c r="D68" s="412" t="s">
        <v>207</v>
      </c>
      <c r="E68" s="273" t="s">
        <v>534</v>
      </c>
      <c r="F68" s="402"/>
      <c r="G68" s="206" t="s">
        <v>519</v>
      </c>
      <c r="H68" s="206" t="s">
        <v>519</v>
      </c>
      <c r="I68" s="206" t="s">
        <v>519</v>
      </c>
    </row>
    <row r="69" spans="1:9" ht="47.25" x14ac:dyDescent="0.25">
      <c r="A69" s="429" t="s">
        <v>171</v>
      </c>
      <c r="B69" s="496">
        <v>881</v>
      </c>
      <c r="C69" s="412" t="s">
        <v>162</v>
      </c>
      <c r="D69" s="412" t="s">
        <v>207</v>
      </c>
      <c r="E69" s="273" t="s">
        <v>535</v>
      </c>
      <c r="F69" s="276">
        <v>240</v>
      </c>
      <c r="G69" s="206" t="s">
        <v>519</v>
      </c>
      <c r="H69" s="206" t="s">
        <v>519</v>
      </c>
      <c r="I69" s="206" t="s">
        <v>519</v>
      </c>
    </row>
    <row r="70" spans="1:9" ht="78.75" x14ac:dyDescent="0.25">
      <c r="A70" s="401" t="s">
        <v>219</v>
      </c>
      <c r="B70" s="496">
        <v>881</v>
      </c>
      <c r="C70" s="413" t="s">
        <v>162</v>
      </c>
      <c r="D70" s="413" t="s">
        <v>207</v>
      </c>
      <c r="E70" s="494" t="s">
        <v>220</v>
      </c>
      <c r="F70" s="404"/>
      <c r="G70" s="395">
        <f>G71</f>
        <v>105</v>
      </c>
      <c r="H70" s="395">
        <f>H71</f>
        <v>110</v>
      </c>
      <c r="I70" s="395">
        <f>I71</f>
        <v>110</v>
      </c>
    </row>
    <row r="71" spans="1:9" ht="18.75" x14ac:dyDescent="0.25">
      <c r="A71" s="305" t="s">
        <v>579</v>
      </c>
      <c r="B71" s="496">
        <v>881</v>
      </c>
      <c r="C71" s="413" t="s">
        <v>162</v>
      </c>
      <c r="D71" s="413" t="s">
        <v>207</v>
      </c>
      <c r="E71" s="494" t="s">
        <v>538</v>
      </c>
      <c r="F71" s="404"/>
      <c r="G71" s="398">
        <f t="shared" ref="G71:I72" si="14">G73</f>
        <v>105</v>
      </c>
      <c r="H71" s="398">
        <f t="shared" si="14"/>
        <v>110</v>
      </c>
      <c r="I71" s="398">
        <f t="shared" si="14"/>
        <v>110</v>
      </c>
    </row>
    <row r="72" spans="1:9" ht="299.25" x14ac:dyDescent="0.25">
      <c r="A72" s="429" t="s">
        <v>608</v>
      </c>
      <c r="B72" s="405">
        <v>881</v>
      </c>
      <c r="C72" s="412" t="s">
        <v>162</v>
      </c>
      <c r="D72" s="412" t="s">
        <v>207</v>
      </c>
      <c r="E72" s="402" t="s">
        <v>538</v>
      </c>
      <c r="F72" s="404"/>
      <c r="G72" s="398">
        <f t="shared" si="14"/>
        <v>105</v>
      </c>
      <c r="H72" s="398">
        <f t="shared" si="14"/>
        <v>110</v>
      </c>
      <c r="I72" s="398">
        <f t="shared" si="14"/>
        <v>110</v>
      </c>
    </row>
    <row r="73" spans="1:9" ht="218.25" customHeight="1" x14ac:dyDescent="0.25">
      <c r="A73" s="429" t="s">
        <v>609</v>
      </c>
      <c r="B73" s="496">
        <v>881</v>
      </c>
      <c r="C73" s="412" t="s">
        <v>162</v>
      </c>
      <c r="D73" s="412" t="s">
        <v>207</v>
      </c>
      <c r="E73" s="402" t="s">
        <v>539</v>
      </c>
      <c r="F73" s="404"/>
      <c r="G73" s="398">
        <f>G74</f>
        <v>105</v>
      </c>
      <c r="H73" s="398">
        <f>H74</f>
        <v>110</v>
      </c>
      <c r="I73" s="398">
        <f>I74</f>
        <v>110</v>
      </c>
    </row>
    <row r="74" spans="1:9" ht="47.25" x14ac:dyDescent="0.25">
      <c r="A74" s="429" t="s">
        <v>171</v>
      </c>
      <c r="B74" s="496">
        <v>881</v>
      </c>
      <c r="C74" s="412" t="s">
        <v>162</v>
      </c>
      <c r="D74" s="412" t="s">
        <v>207</v>
      </c>
      <c r="E74" s="402" t="s">
        <v>539</v>
      </c>
      <c r="F74" s="404" t="s">
        <v>184</v>
      </c>
      <c r="G74" s="398">
        <v>105</v>
      </c>
      <c r="H74" s="398">
        <v>110</v>
      </c>
      <c r="I74" s="398">
        <v>110</v>
      </c>
    </row>
    <row r="75" spans="1:9" ht="63" x14ac:dyDescent="0.25">
      <c r="A75" s="401" t="s">
        <v>463</v>
      </c>
      <c r="B75" s="496">
        <v>881</v>
      </c>
      <c r="C75" s="413" t="s">
        <v>162</v>
      </c>
      <c r="D75" s="413" t="s">
        <v>207</v>
      </c>
      <c r="E75" s="494" t="s">
        <v>459</v>
      </c>
      <c r="F75" s="434"/>
      <c r="G75" s="395">
        <f>G77</f>
        <v>30</v>
      </c>
      <c r="H75" s="395">
        <f>H77</f>
        <v>30</v>
      </c>
      <c r="I75" s="395">
        <f>I77</f>
        <v>30</v>
      </c>
    </row>
    <row r="76" spans="1:9" ht="18.75" x14ac:dyDescent="0.25">
      <c r="A76" s="305" t="s">
        <v>579</v>
      </c>
      <c r="B76" s="496"/>
      <c r="C76" s="413"/>
      <c r="D76" s="413"/>
      <c r="E76" s="494"/>
      <c r="F76" s="434"/>
      <c r="G76" s="395"/>
      <c r="H76" s="395"/>
      <c r="I76" s="395"/>
    </row>
    <row r="77" spans="1:9" ht="78.75" x14ac:dyDescent="0.25">
      <c r="A77" s="429" t="s">
        <v>572</v>
      </c>
      <c r="B77" s="496">
        <v>881</v>
      </c>
      <c r="C77" s="412" t="s">
        <v>162</v>
      </c>
      <c r="D77" s="412" t="s">
        <v>207</v>
      </c>
      <c r="E77" s="402" t="s">
        <v>542</v>
      </c>
      <c r="F77" s="404"/>
      <c r="G77" s="398">
        <f t="shared" ref="G77:I78" si="15">G78</f>
        <v>30</v>
      </c>
      <c r="H77" s="398">
        <f t="shared" si="15"/>
        <v>30</v>
      </c>
      <c r="I77" s="398">
        <f t="shared" si="15"/>
        <v>30</v>
      </c>
    </row>
    <row r="78" spans="1:9" ht="47.25" x14ac:dyDescent="0.25">
      <c r="A78" s="303" t="s">
        <v>43</v>
      </c>
      <c r="B78" s="496">
        <v>881</v>
      </c>
      <c r="C78" s="412" t="s">
        <v>162</v>
      </c>
      <c r="D78" s="412" t="s">
        <v>207</v>
      </c>
      <c r="E78" s="402" t="s">
        <v>543</v>
      </c>
      <c r="F78" s="404"/>
      <c r="G78" s="398">
        <f t="shared" si="15"/>
        <v>30</v>
      </c>
      <c r="H78" s="398">
        <f t="shared" si="15"/>
        <v>30</v>
      </c>
      <c r="I78" s="398">
        <f t="shared" si="15"/>
        <v>30</v>
      </c>
    </row>
    <row r="79" spans="1:9" ht="47.25" x14ac:dyDescent="0.25">
      <c r="A79" s="429" t="s">
        <v>171</v>
      </c>
      <c r="B79" s="496">
        <v>881</v>
      </c>
      <c r="C79" s="412" t="s">
        <v>162</v>
      </c>
      <c r="D79" s="412" t="s">
        <v>207</v>
      </c>
      <c r="E79" s="402" t="s">
        <v>543</v>
      </c>
      <c r="F79" s="404" t="s">
        <v>184</v>
      </c>
      <c r="G79" s="398">
        <v>30</v>
      </c>
      <c r="H79" s="398">
        <v>30</v>
      </c>
      <c r="I79" s="398">
        <v>30</v>
      </c>
    </row>
    <row r="80" spans="1:9" ht="47.25" x14ac:dyDescent="0.25">
      <c r="A80" s="401" t="s">
        <v>330</v>
      </c>
      <c r="B80" s="496">
        <v>881</v>
      </c>
      <c r="C80" s="412" t="s">
        <v>162</v>
      </c>
      <c r="D80" s="412" t="s">
        <v>207</v>
      </c>
      <c r="E80" s="494" t="s">
        <v>331</v>
      </c>
      <c r="F80" s="404"/>
      <c r="G80" s="395">
        <f t="shared" ref="G80:I83" si="16">G81</f>
        <v>15</v>
      </c>
      <c r="H80" s="395">
        <f t="shared" si="16"/>
        <v>15</v>
      </c>
      <c r="I80" s="395">
        <f t="shared" si="16"/>
        <v>15</v>
      </c>
    </row>
    <row r="81" spans="1:12" ht="18.75" x14ac:dyDescent="0.25">
      <c r="A81" s="305" t="s">
        <v>579</v>
      </c>
      <c r="B81" s="496">
        <v>881</v>
      </c>
      <c r="C81" s="412" t="s">
        <v>162</v>
      </c>
      <c r="D81" s="412" t="s">
        <v>207</v>
      </c>
      <c r="E81" s="402" t="s">
        <v>557</v>
      </c>
      <c r="F81" s="404"/>
      <c r="G81" s="398">
        <f t="shared" si="16"/>
        <v>15</v>
      </c>
      <c r="H81" s="398">
        <f t="shared" si="16"/>
        <v>15</v>
      </c>
      <c r="I81" s="398">
        <f t="shared" si="16"/>
        <v>15</v>
      </c>
    </row>
    <row r="82" spans="1:12" ht="47.25" customHeight="1" x14ac:dyDescent="0.25">
      <c r="A82" s="429" t="s">
        <v>577</v>
      </c>
      <c r="B82" s="496">
        <v>881</v>
      </c>
      <c r="C82" s="412" t="s">
        <v>162</v>
      </c>
      <c r="D82" s="412" t="s">
        <v>207</v>
      </c>
      <c r="E82" s="402" t="s">
        <v>561</v>
      </c>
      <c r="F82" s="404"/>
      <c r="G82" s="398">
        <f t="shared" si="16"/>
        <v>15</v>
      </c>
      <c r="H82" s="398">
        <f t="shared" si="16"/>
        <v>15</v>
      </c>
      <c r="I82" s="398">
        <f t="shared" si="16"/>
        <v>15</v>
      </c>
      <c r="J82" s="198"/>
    </row>
    <row r="83" spans="1:12" ht="70.5" customHeight="1" x14ac:dyDescent="0.25">
      <c r="A83" s="429" t="s">
        <v>401</v>
      </c>
      <c r="B83" s="496">
        <v>881</v>
      </c>
      <c r="C83" s="412" t="s">
        <v>162</v>
      </c>
      <c r="D83" s="412" t="s">
        <v>207</v>
      </c>
      <c r="E83" s="402" t="s">
        <v>562</v>
      </c>
      <c r="F83" s="404"/>
      <c r="G83" s="398">
        <f t="shared" si="16"/>
        <v>15</v>
      </c>
      <c r="H83" s="398">
        <f t="shared" si="16"/>
        <v>15</v>
      </c>
      <c r="I83" s="398">
        <f t="shared" si="16"/>
        <v>15</v>
      </c>
    </row>
    <row r="84" spans="1:12" ht="87" customHeight="1" x14ac:dyDescent="0.25">
      <c r="A84" s="429" t="s">
        <v>338</v>
      </c>
      <c r="B84" s="496">
        <v>881</v>
      </c>
      <c r="C84" s="412" t="s">
        <v>162</v>
      </c>
      <c r="D84" s="412" t="s">
        <v>207</v>
      </c>
      <c r="E84" s="402" t="s">
        <v>562</v>
      </c>
      <c r="F84" s="404" t="s">
        <v>339</v>
      </c>
      <c r="G84" s="398">
        <v>15</v>
      </c>
      <c r="H84" s="398">
        <v>15</v>
      </c>
      <c r="I84" s="398">
        <v>15</v>
      </c>
    </row>
    <row r="85" spans="1:12" ht="110.25" customHeight="1" x14ac:dyDescent="0.25">
      <c r="A85" s="401" t="s">
        <v>212</v>
      </c>
      <c r="B85" s="496">
        <v>881</v>
      </c>
      <c r="C85" s="413" t="s">
        <v>162</v>
      </c>
      <c r="D85" s="413" t="s">
        <v>207</v>
      </c>
      <c r="E85" s="494" t="s">
        <v>213</v>
      </c>
      <c r="F85" s="404"/>
      <c r="G85" s="395">
        <v>153</v>
      </c>
      <c r="H85" s="395">
        <v>155</v>
      </c>
      <c r="I85" s="395">
        <v>157</v>
      </c>
      <c r="J85" s="419"/>
      <c r="K85" s="419"/>
      <c r="L85" s="419"/>
    </row>
    <row r="86" spans="1:12" ht="60.75" customHeight="1" x14ac:dyDescent="0.25">
      <c r="A86" s="305" t="s">
        <v>579</v>
      </c>
      <c r="B86" s="496">
        <v>881</v>
      </c>
      <c r="C86" s="413" t="s">
        <v>162</v>
      </c>
      <c r="D86" s="413" t="s">
        <v>207</v>
      </c>
      <c r="E86" s="85" t="s">
        <v>215</v>
      </c>
      <c r="F86" s="404"/>
      <c r="G86" s="395">
        <v>153</v>
      </c>
      <c r="H86" s="395">
        <v>155</v>
      </c>
      <c r="I86" s="395">
        <v>157</v>
      </c>
    </row>
    <row r="87" spans="1:12" ht="209.25" customHeight="1" x14ac:dyDescent="0.25">
      <c r="A87" s="444" t="s">
        <v>670</v>
      </c>
      <c r="B87" s="496">
        <v>881</v>
      </c>
      <c r="C87" s="412" t="s">
        <v>162</v>
      </c>
      <c r="D87" s="412" t="s">
        <v>207</v>
      </c>
      <c r="E87" s="273" t="s">
        <v>216</v>
      </c>
      <c r="F87" s="404"/>
      <c r="G87" s="398">
        <v>153</v>
      </c>
      <c r="H87" s="398">
        <v>155</v>
      </c>
      <c r="I87" s="398">
        <v>157</v>
      </c>
    </row>
    <row r="88" spans="1:12" ht="82.5" customHeight="1" x14ac:dyDescent="0.25">
      <c r="A88" s="429" t="s">
        <v>82</v>
      </c>
      <c r="B88" s="496">
        <v>881</v>
      </c>
      <c r="C88" s="412" t="s">
        <v>162</v>
      </c>
      <c r="D88" s="412" t="s">
        <v>207</v>
      </c>
      <c r="E88" s="273" t="s">
        <v>217</v>
      </c>
      <c r="F88" s="404"/>
      <c r="G88" s="398">
        <v>153</v>
      </c>
      <c r="H88" s="398">
        <v>155</v>
      </c>
      <c r="I88" s="398">
        <v>157</v>
      </c>
    </row>
    <row r="89" spans="1:12" ht="74.25" customHeight="1" x14ac:dyDescent="0.25">
      <c r="A89" s="303" t="s">
        <v>671</v>
      </c>
      <c r="B89" s="496">
        <v>881</v>
      </c>
      <c r="C89" s="412" t="s">
        <v>162</v>
      </c>
      <c r="D89" s="412" t="s">
        <v>207</v>
      </c>
      <c r="E89" s="273" t="s">
        <v>217</v>
      </c>
      <c r="F89" s="404" t="s">
        <v>184</v>
      </c>
      <c r="G89" s="398">
        <v>153</v>
      </c>
      <c r="H89" s="398">
        <v>155</v>
      </c>
      <c r="I89" s="398">
        <v>157</v>
      </c>
    </row>
    <row r="90" spans="1:12" ht="19.5" x14ac:dyDescent="0.25">
      <c r="A90" s="306" t="s">
        <v>230</v>
      </c>
      <c r="B90" s="437">
        <v>881</v>
      </c>
      <c r="C90" s="438" t="s">
        <v>231</v>
      </c>
      <c r="D90" s="438" t="s">
        <v>163</v>
      </c>
      <c r="E90" s="436"/>
      <c r="F90" s="439"/>
      <c r="G90" s="278">
        <f t="shared" ref="G90:I92" si="17">G91</f>
        <v>289.60000000000002</v>
      </c>
      <c r="H90" s="278">
        <f t="shared" si="17"/>
        <v>299.60000000000002</v>
      </c>
      <c r="I90" s="278">
        <f t="shared" si="17"/>
        <v>309.89999999999998</v>
      </c>
      <c r="J90" s="201"/>
    </row>
    <row r="91" spans="1:12" x14ac:dyDescent="0.25">
      <c r="A91" s="399" t="s">
        <v>120</v>
      </c>
      <c r="B91" s="496">
        <v>881</v>
      </c>
      <c r="C91" s="412" t="s">
        <v>231</v>
      </c>
      <c r="D91" s="412" t="s">
        <v>164</v>
      </c>
      <c r="E91" s="402"/>
      <c r="F91" s="404"/>
      <c r="G91" s="400">
        <f t="shared" si="17"/>
        <v>289.60000000000002</v>
      </c>
      <c r="H91" s="400">
        <f t="shared" si="17"/>
        <v>299.60000000000002</v>
      </c>
      <c r="I91" s="400">
        <f t="shared" si="17"/>
        <v>309.89999999999998</v>
      </c>
      <c r="J91" s="201"/>
    </row>
    <row r="92" spans="1:12" ht="47.25" x14ac:dyDescent="0.25">
      <c r="A92" s="399" t="s">
        <v>232</v>
      </c>
      <c r="B92" s="496">
        <v>881</v>
      </c>
      <c r="C92" s="412" t="s">
        <v>231</v>
      </c>
      <c r="D92" s="412" t="s">
        <v>164</v>
      </c>
      <c r="E92" s="402" t="s">
        <v>198</v>
      </c>
      <c r="F92" s="404"/>
      <c r="G92" s="400">
        <f t="shared" si="17"/>
        <v>289.60000000000002</v>
      </c>
      <c r="H92" s="400">
        <f t="shared" si="17"/>
        <v>299.60000000000002</v>
      </c>
      <c r="I92" s="400">
        <f t="shared" si="17"/>
        <v>309.89999999999998</v>
      </c>
      <c r="J92" s="419"/>
    </row>
    <row r="93" spans="1:12" ht="118.5" customHeight="1" x14ac:dyDescent="0.25">
      <c r="A93" s="399" t="s">
        <v>199</v>
      </c>
      <c r="B93" s="496">
        <v>881</v>
      </c>
      <c r="C93" s="412" t="s">
        <v>231</v>
      </c>
      <c r="D93" s="412" t="s">
        <v>164</v>
      </c>
      <c r="E93" s="402" t="s">
        <v>200</v>
      </c>
      <c r="F93" s="404"/>
      <c r="G93" s="400">
        <f>G95</f>
        <v>289.60000000000002</v>
      </c>
      <c r="H93" s="400">
        <f>H95</f>
        <v>299.60000000000002</v>
      </c>
      <c r="I93" s="400">
        <f>I95</f>
        <v>309.89999999999998</v>
      </c>
    </row>
    <row r="94" spans="1:12" x14ac:dyDescent="0.25">
      <c r="A94" s="399" t="s">
        <v>199</v>
      </c>
      <c r="B94" s="496">
        <v>881</v>
      </c>
      <c r="C94" s="412" t="s">
        <v>231</v>
      </c>
      <c r="D94" s="412" t="s">
        <v>164</v>
      </c>
      <c r="E94" s="402" t="s">
        <v>201</v>
      </c>
      <c r="F94" s="404"/>
      <c r="G94" s="400">
        <f t="shared" ref="G94:I95" si="18">G95</f>
        <v>289.60000000000002</v>
      </c>
      <c r="H94" s="400">
        <f t="shared" si="18"/>
        <v>299.60000000000002</v>
      </c>
      <c r="I94" s="400">
        <f t="shared" si="18"/>
        <v>309.89999999999998</v>
      </c>
    </row>
    <row r="95" spans="1:12" ht="90" customHeight="1" x14ac:dyDescent="0.25">
      <c r="A95" s="399" t="s">
        <v>233</v>
      </c>
      <c r="B95" s="496">
        <v>881</v>
      </c>
      <c r="C95" s="412" t="s">
        <v>231</v>
      </c>
      <c r="D95" s="412" t="s">
        <v>164</v>
      </c>
      <c r="E95" s="402" t="s">
        <v>234</v>
      </c>
      <c r="F95" s="404"/>
      <c r="G95" s="400">
        <f t="shared" si="18"/>
        <v>289.60000000000002</v>
      </c>
      <c r="H95" s="400">
        <f t="shared" si="18"/>
        <v>299.60000000000002</v>
      </c>
      <c r="I95" s="400">
        <f t="shared" si="18"/>
        <v>309.89999999999998</v>
      </c>
    </row>
    <row r="96" spans="1:12" ht="31.5" x14ac:dyDescent="0.25">
      <c r="A96" s="303" t="s">
        <v>180</v>
      </c>
      <c r="B96" s="496">
        <v>881</v>
      </c>
      <c r="C96" s="412" t="s">
        <v>231</v>
      </c>
      <c r="D96" s="412" t="s">
        <v>164</v>
      </c>
      <c r="E96" s="402" t="s">
        <v>234</v>
      </c>
      <c r="F96" s="404">
        <v>120</v>
      </c>
      <c r="G96" s="400">
        <v>289.60000000000002</v>
      </c>
      <c r="H96" s="400">
        <v>299.60000000000002</v>
      </c>
      <c r="I96" s="400">
        <v>309.89999999999998</v>
      </c>
      <c r="J96" s="394">
        <v>-7.8</v>
      </c>
    </row>
    <row r="97" spans="1:10" ht="78" x14ac:dyDescent="0.25">
      <c r="A97" s="306" t="s">
        <v>235</v>
      </c>
      <c r="B97" s="437">
        <v>881</v>
      </c>
      <c r="C97" s="437" t="s">
        <v>164</v>
      </c>
      <c r="D97" s="437" t="s">
        <v>163</v>
      </c>
      <c r="E97" s="436"/>
      <c r="F97" s="439"/>
      <c r="G97" s="435">
        <f>G101+G107+G102+G113</f>
        <v>575.5</v>
      </c>
      <c r="H97" s="435">
        <f t="shared" ref="H97:I97" si="19">H101+H107+H102</f>
        <v>302.5</v>
      </c>
      <c r="I97" s="435">
        <f t="shared" si="19"/>
        <v>292.5</v>
      </c>
    </row>
    <row r="98" spans="1:10" ht="47.25" x14ac:dyDescent="0.25">
      <c r="A98" s="399" t="s">
        <v>723</v>
      </c>
      <c r="B98" s="496">
        <v>881</v>
      </c>
      <c r="C98" s="496" t="s">
        <v>164</v>
      </c>
      <c r="D98" s="496" t="s">
        <v>238</v>
      </c>
      <c r="E98" s="494"/>
      <c r="F98" s="404"/>
      <c r="G98" s="395">
        <v>27.5</v>
      </c>
      <c r="H98" s="395">
        <v>27.5</v>
      </c>
      <c r="I98" s="395">
        <v>27.5</v>
      </c>
    </row>
    <row r="99" spans="1:10" ht="47.25" customHeight="1" x14ac:dyDescent="0.25">
      <c r="A99" s="399" t="s">
        <v>610</v>
      </c>
      <c r="B99" s="496">
        <v>881</v>
      </c>
      <c r="C99" s="496" t="s">
        <v>164</v>
      </c>
      <c r="D99" s="496" t="s">
        <v>238</v>
      </c>
      <c r="E99" s="494" t="s">
        <v>200</v>
      </c>
      <c r="F99" s="404"/>
      <c r="G99" s="398">
        <v>27.5</v>
      </c>
      <c r="H99" s="398">
        <v>27.5</v>
      </c>
      <c r="I99" s="398">
        <v>27.5</v>
      </c>
    </row>
    <row r="100" spans="1:10" ht="31.5" customHeight="1" x14ac:dyDescent="0.25">
      <c r="A100" s="399" t="s">
        <v>469</v>
      </c>
      <c r="B100" s="496">
        <v>881</v>
      </c>
      <c r="C100" s="496" t="s">
        <v>164</v>
      </c>
      <c r="D100" s="496" t="s">
        <v>238</v>
      </c>
      <c r="E100" s="402" t="s">
        <v>512</v>
      </c>
      <c r="F100" s="404"/>
      <c r="G100" s="398">
        <v>27.5</v>
      </c>
      <c r="H100" s="398">
        <v>27.5</v>
      </c>
      <c r="I100" s="398">
        <v>27.5</v>
      </c>
    </row>
    <row r="101" spans="1:10" x14ac:dyDescent="0.25">
      <c r="A101" s="399" t="e">
        <f>#REF!</f>
        <v>#REF!</v>
      </c>
      <c r="B101" s="496">
        <v>881</v>
      </c>
      <c r="C101" s="496" t="s">
        <v>164</v>
      </c>
      <c r="D101" s="496" t="s">
        <v>238</v>
      </c>
      <c r="E101" s="402" t="s">
        <v>512</v>
      </c>
      <c r="F101" s="404" t="s">
        <v>184</v>
      </c>
      <c r="G101" s="398">
        <v>27.5</v>
      </c>
      <c r="H101" s="398">
        <v>27.5</v>
      </c>
      <c r="I101" s="398">
        <v>27.5</v>
      </c>
    </row>
    <row r="102" spans="1:10" ht="31.5" x14ac:dyDescent="0.25">
      <c r="A102" s="494" t="s">
        <v>197</v>
      </c>
      <c r="B102" s="496" t="s">
        <v>160</v>
      </c>
      <c r="C102" s="496" t="s">
        <v>164</v>
      </c>
      <c r="D102" s="496" t="s">
        <v>238</v>
      </c>
      <c r="E102" s="494" t="s">
        <v>198</v>
      </c>
      <c r="F102" s="434"/>
      <c r="G102" s="395">
        <v>50</v>
      </c>
      <c r="H102" s="395">
        <v>0</v>
      </c>
      <c r="I102" s="395">
        <v>0</v>
      </c>
    </row>
    <row r="103" spans="1:10" x14ac:dyDescent="0.25">
      <c r="A103" s="402" t="s">
        <v>199</v>
      </c>
      <c r="B103" s="496" t="s">
        <v>160</v>
      </c>
      <c r="C103" s="496" t="s">
        <v>164</v>
      </c>
      <c r="D103" s="496" t="s">
        <v>238</v>
      </c>
      <c r="E103" s="402" t="s">
        <v>200</v>
      </c>
      <c r="F103" s="404"/>
      <c r="G103" s="398">
        <v>50</v>
      </c>
      <c r="H103" s="398">
        <v>0</v>
      </c>
      <c r="I103" s="398">
        <v>0</v>
      </c>
    </row>
    <row r="104" spans="1:10" x14ac:dyDescent="0.25">
      <c r="A104" s="402" t="s">
        <v>199</v>
      </c>
      <c r="B104" s="496" t="s">
        <v>160</v>
      </c>
      <c r="C104" s="496" t="s">
        <v>164</v>
      </c>
      <c r="D104" s="496" t="s">
        <v>238</v>
      </c>
      <c r="E104" s="402" t="s">
        <v>208</v>
      </c>
      <c r="F104" s="404"/>
      <c r="G104" s="398">
        <v>50</v>
      </c>
      <c r="H104" s="398">
        <v>0</v>
      </c>
      <c r="I104" s="398">
        <v>0</v>
      </c>
    </row>
    <row r="105" spans="1:10" x14ac:dyDescent="0.25">
      <c r="A105" s="402" t="s">
        <v>724</v>
      </c>
      <c r="B105" s="496" t="s">
        <v>160</v>
      </c>
      <c r="C105" s="496" t="s">
        <v>164</v>
      </c>
      <c r="D105" s="496" t="s">
        <v>238</v>
      </c>
      <c r="E105" s="402" t="s">
        <v>61</v>
      </c>
      <c r="F105" s="404"/>
      <c r="G105" s="398">
        <v>50</v>
      </c>
      <c r="H105" s="398">
        <v>0</v>
      </c>
      <c r="I105" s="398">
        <v>0</v>
      </c>
    </row>
    <row r="106" spans="1:10" x14ac:dyDescent="0.25">
      <c r="A106" s="402" t="s">
        <v>285</v>
      </c>
      <c r="B106" s="496" t="s">
        <v>160</v>
      </c>
      <c r="C106" s="496" t="s">
        <v>164</v>
      </c>
      <c r="D106" s="496" t="s">
        <v>238</v>
      </c>
      <c r="E106" s="402" t="s">
        <v>61</v>
      </c>
      <c r="F106" s="404" t="s">
        <v>40</v>
      </c>
      <c r="G106" s="398">
        <v>50</v>
      </c>
      <c r="H106" s="398">
        <v>0</v>
      </c>
      <c r="I106" s="398">
        <v>0</v>
      </c>
      <c r="J106" s="394">
        <v>50</v>
      </c>
    </row>
    <row r="107" spans="1:10" ht="63" x14ac:dyDescent="0.25">
      <c r="A107" s="441" t="s">
        <v>494</v>
      </c>
      <c r="B107" s="496">
        <v>881</v>
      </c>
      <c r="C107" s="496" t="s">
        <v>164</v>
      </c>
      <c r="D107" s="496" t="s">
        <v>238</v>
      </c>
      <c r="E107" s="494"/>
      <c r="F107" s="404"/>
      <c r="G107" s="395">
        <f>G108</f>
        <v>478</v>
      </c>
      <c r="H107" s="395">
        <f t="shared" ref="H107:I107" si="20">H108</f>
        <v>275</v>
      </c>
      <c r="I107" s="395">
        <f t="shared" si="20"/>
        <v>265</v>
      </c>
    </row>
    <row r="108" spans="1:10" ht="94.5" x14ac:dyDescent="0.25">
      <c r="A108" s="441" t="s">
        <v>611</v>
      </c>
      <c r="B108" s="496">
        <v>881</v>
      </c>
      <c r="C108" s="496" t="s">
        <v>164</v>
      </c>
      <c r="D108" s="496" t="s">
        <v>238</v>
      </c>
      <c r="E108" s="494" t="s">
        <v>211</v>
      </c>
      <c r="F108" s="404"/>
      <c r="G108" s="398">
        <f>G109</f>
        <v>478</v>
      </c>
      <c r="H108" s="398">
        <f t="shared" ref="H108:I110" si="21">H109</f>
        <v>275</v>
      </c>
      <c r="I108" s="398">
        <f t="shared" si="21"/>
        <v>265</v>
      </c>
    </row>
    <row r="109" spans="1:10" x14ac:dyDescent="0.25">
      <c r="A109" s="441" t="s">
        <v>599</v>
      </c>
      <c r="B109" s="496">
        <v>881</v>
      </c>
      <c r="C109" s="496" t="s">
        <v>164</v>
      </c>
      <c r="D109" s="496" t="s">
        <v>238</v>
      </c>
      <c r="E109" s="494" t="s">
        <v>525</v>
      </c>
      <c r="F109" s="404"/>
      <c r="G109" s="398">
        <f>G110</f>
        <v>478</v>
      </c>
      <c r="H109" s="398">
        <f t="shared" si="21"/>
        <v>275</v>
      </c>
      <c r="I109" s="398">
        <f t="shared" si="21"/>
        <v>265</v>
      </c>
    </row>
    <row r="110" spans="1:10" ht="47.25" x14ac:dyDescent="0.25">
      <c r="A110" s="307" t="s">
        <v>526</v>
      </c>
      <c r="B110" s="496">
        <v>881</v>
      </c>
      <c r="C110" s="405" t="s">
        <v>164</v>
      </c>
      <c r="D110" s="405" t="s">
        <v>238</v>
      </c>
      <c r="E110" s="402" t="s">
        <v>694</v>
      </c>
      <c r="F110" s="404"/>
      <c r="G110" s="398">
        <f>G111</f>
        <v>478</v>
      </c>
      <c r="H110" s="398">
        <f t="shared" si="21"/>
        <v>275</v>
      </c>
      <c r="I110" s="398">
        <f t="shared" si="21"/>
        <v>265</v>
      </c>
    </row>
    <row r="111" spans="1:10" ht="31.5" x14ac:dyDescent="0.25">
      <c r="A111" s="307" t="s">
        <v>241</v>
      </c>
      <c r="B111" s="496">
        <v>881</v>
      </c>
      <c r="C111" s="405" t="s">
        <v>164</v>
      </c>
      <c r="D111" s="405" t="s">
        <v>238</v>
      </c>
      <c r="E111" s="402" t="s">
        <v>695</v>
      </c>
      <c r="F111" s="404"/>
      <c r="G111" s="398">
        <f>G112</f>
        <v>478</v>
      </c>
      <c r="H111" s="398">
        <f>H112</f>
        <v>275</v>
      </c>
      <c r="I111" s="398">
        <f>I112</f>
        <v>265</v>
      </c>
    </row>
    <row r="112" spans="1:10" ht="47.25" x14ac:dyDescent="0.25">
      <c r="A112" s="429" t="s">
        <v>171</v>
      </c>
      <c r="B112" s="496">
        <v>881</v>
      </c>
      <c r="C112" s="405" t="s">
        <v>164</v>
      </c>
      <c r="D112" s="405" t="s">
        <v>238</v>
      </c>
      <c r="E112" s="402" t="s">
        <v>695</v>
      </c>
      <c r="F112" s="404" t="s">
        <v>184</v>
      </c>
      <c r="G112" s="398">
        <v>478</v>
      </c>
      <c r="H112" s="398">
        <v>275</v>
      </c>
      <c r="I112" s="398">
        <v>265</v>
      </c>
    </row>
    <row r="113" spans="1:9" ht="63" x14ac:dyDescent="0.25">
      <c r="A113" s="467" t="s">
        <v>762</v>
      </c>
      <c r="B113" s="514" t="s">
        <v>160</v>
      </c>
      <c r="C113" s="515" t="s">
        <v>164</v>
      </c>
      <c r="D113" s="405" t="s">
        <v>238</v>
      </c>
      <c r="E113" s="516" t="s">
        <v>777</v>
      </c>
      <c r="F113" s="517"/>
      <c r="G113" s="518">
        <f>G114</f>
        <v>20</v>
      </c>
      <c r="H113" s="519">
        <f t="shared" ref="H113:I113" si="22">H114</f>
        <v>0</v>
      </c>
      <c r="I113" s="398">
        <f t="shared" si="22"/>
        <v>0</v>
      </c>
    </row>
    <row r="114" spans="1:9" ht="47.25" x14ac:dyDescent="0.25">
      <c r="A114" s="406" t="s">
        <v>171</v>
      </c>
      <c r="B114" s="273" t="s">
        <v>160</v>
      </c>
      <c r="C114" s="402" t="s">
        <v>164</v>
      </c>
      <c r="D114" s="405" t="s">
        <v>238</v>
      </c>
      <c r="E114" s="520" t="s">
        <v>777</v>
      </c>
      <c r="F114" s="517" t="s">
        <v>184</v>
      </c>
      <c r="G114" s="519">
        <v>20</v>
      </c>
      <c r="H114" s="519">
        <v>0</v>
      </c>
      <c r="I114" s="398">
        <v>0</v>
      </c>
    </row>
    <row r="115" spans="1:9" ht="48.75" customHeight="1" x14ac:dyDescent="0.25">
      <c r="A115" s="306" t="s">
        <v>242</v>
      </c>
      <c r="B115" s="437">
        <v>881</v>
      </c>
      <c r="C115" s="438" t="s">
        <v>174</v>
      </c>
      <c r="D115" s="438" t="s">
        <v>163</v>
      </c>
      <c r="E115" s="436"/>
      <c r="F115" s="439"/>
      <c r="G115" s="435">
        <f>G116+G143</f>
        <v>5224.7</v>
      </c>
      <c r="H115" s="435">
        <f>H116+H143</f>
        <v>2710.6</v>
      </c>
      <c r="I115" s="435">
        <f>I116+I143</f>
        <v>4714.7000000000007</v>
      </c>
    </row>
    <row r="116" spans="1:9" x14ac:dyDescent="0.25">
      <c r="A116" s="441" t="s">
        <v>243</v>
      </c>
      <c r="B116" s="496">
        <v>881</v>
      </c>
      <c r="C116" s="413" t="s">
        <v>174</v>
      </c>
      <c r="D116" s="413" t="s">
        <v>236</v>
      </c>
      <c r="E116" s="402"/>
      <c r="F116" s="404"/>
      <c r="G116" s="395">
        <f>G117+G125+G130+G138+G142</f>
        <v>5088.7</v>
      </c>
      <c r="H116" s="395">
        <f>H117+H125</f>
        <v>2574.6</v>
      </c>
      <c r="I116" s="395">
        <f>I117+I125+I124</f>
        <v>4578.7000000000007</v>
      </c>
    </row>
    <row r="117" spans="1:9" ht="126" x14ac:dyDescent="0.25">
      <c r="A117" s="441" t="s">
        <v>244</v>
      </c>
      <c r="B117" s="496">
        <v>881</v>
      </c>
      <c r="C117" s="413" t="s">
        <v>174</v>
      </c>
      <c r="D117" s="413" t="s">
        <v>236</v>
      </c>
      <c r="E117" s="494" t="s">
        <v>245</v>
      </c>
      <c r="F117" s="404"/>
      <c r="G117" s="395">
        <f>G118</f>
        <v>2792.7</v>
      </c>
      <c r="H117" s="395">
        <v>2424.6</v>
      </c>
      <c r="I117" s="395">
        <v>2191.9</v>
      </c>
    </row>
    <row r="118" spans="1:9" x14ac:dyDescent="0.25">
      <c r="A118" s="452" t="s">
        <v>586</v>
      </c>
      <c r="B118" s="496">
        <v>881</v>
      </c>
      <c r="C118" s="413" t="s">
        <v>174</v>
      </c>
      <c r="D118" s="413" t="s">
        <v>236</v>
      </c>
      <c r="E118" s="494" t="s">
        <v>402</v>
      </c>
      <c r="F118" s="404"/>
      <c r="G118" s="398">
        <f>G119</f>
        <v>2792.7</v>
      </c>
      <c r="H118" s="398">
        <v>2424.6</v>
      </c>
      <c r="I118" s="398">
        <v>2191.9</v>
      </c>
    </row>
    <row r="119" spans="1:9" ht="63" x14ac:dyDescent="0.25">
      <c r="A119" s="467" t="s">
        <v>546</v>
      </c>
      <c r="B119" s="496">
        <v>881</v>
      </c>
      <c r="C119" s="412" t="s">
        <v>174</v>
      </c>
      <c r="D119" s="412" t="s">
        <v>236</v>
      </c>
      <c r="E119" s="402" t="s">
        <v>403</v>
      </c>
      <c r="F119" s="404"/>
      <c r="G119" s="398">
        <f>G120</f>
        <v>2792.7</v>
      </c>
      <c r="H119" s="398">
        <v>2424.6</v>
      </c>
      <c r="I119" s="398">
        <v>2191.9</v>
      </c>
    </row>
    <row r="120" spans="1:9" ht="47.25" x14ac:dyDescent="0.25">
      <c r="A120" s="467" t="s">
        <v>250</v>
      </c>
      <c r="B120" s="496">
        <v>881</v>
      </c>
      <c r="C120" s="412" t="s">
        <v>174</v>
      </c>
      <c r="D120" s="412" t="s">
        <v>236</v>
      </c>
      <c r="E120" s="402" t="s">
        <v>545</v>
      </c>
      <c r="F120" s="404"/>
      <c r="G120" s="398">
        <f>G121</f>
        <v>2792.7</v>
      </c>
      <c r="H120" s="398">
        <v>2424.6</v>
      </c>
      <c r="I120" s="398">
        <v>2191.9</v>
      </c>
    </row>
    <row r="121" spans="1:9" ht="47.25" x14ac:dyDescent="0.25">
      <c r="A121" s="466" t="s">
        <v>171</v>
      </c>
      <c r="B121" s="496">
        <v>881</v>
      </c>
      <c r="C121" s="412" t="s">
        <v>174</v>
      </c>
      <c r="D121" s="412" t="s">
        <v>236</v>
      </c>
      <c r="E121" s="402" t="s">
        <v>545</v>
      </c>
      <c r="F121" s="404" t="s">
        <v>184</v>
      </c>
      <c r="G121" s="398">
        <v>2792.7</v>
      </c>
      <c r="H121" s="398">
        <v>2424.6</v>
      </c>
      <c r="I121" s="398">
        <v>2191.9</v>
      </c>
    </row>
    <row r="122" spans="1:9" ht="94.5" x14ac:dyDescent="0.25">
      <c r="A122" s="467" t="s">
        <v>744</v>
      </c>
      <c r="B122" s="496" t="s">
        <v>160</v>
      </c>
      <c r="C122" s="412" t="s">
        <v>174</v>
      </c>
      <c r="D122" s="412" t="s">
        <v>236</v>
      </c>
      <c r="E122" s="402" t="s">
        <v>403</v>
      </c>
      <c r="F122" s="404"/>
      <c r="G122" s="398">
        <v>0</v>
      </c>
      <c r="H122" s="398">
        <v>0</v>
      </c>
      <c r="I122" s="398">
        <v>2236.8000000000002</v>
      </c>
    </row>
    <row r="123" spans="1:9" ht="63.75" customHeight="1" x14ac:dyDescent="0.25">
      <c r="A123" s="467" t="s">
        <v>745</v>
      </c>
      <c r="B123" s="496" t="s">
        <v>160</v>
      </c>
      <c r="C123" s="412" t="s">
        <v>174</v>
      </c>
      <c r="D123" s="412" t="s">
        <v>236</v>
      </c>
      <c r="E123" s="402" t="s">
        <v>746</v>
      </c>
      <c r="F123" s="404"/>
      <c r="G123" s="398">
        <v>0</v>
      </c>
      <c r="H123" s="398">
        <v>0</v>
      </c>
      <c r="I123" s="398">
        <v>2236.8000000000002</v>
      </c>
    </row>
    <row r="124" spans="1:9" ht="47.25" x14ac:dyDescent="0.25">
      <c r="A124" s="471" t="s">
        <v>171</v>
      </c>
      <c r="B124" s="496" t="s">
        <v>160</v>
      </c>
      <c r="C124" s="413" t="s">
        <v>174</v>
      </c>
      <c r="D124" s="413" t="s">
        <v>236</v>
      </c>
      <c r="E124" s="494" t="s">
        <v>746</v>
      </c>
      <c r="F124" s="434" t="s">
        <v>184</v>
      </c>
      <c r="G124" s="395">
        <v>0</v>
      </c>
      <c r="H124" s="395">
        <v>0</v>
      </c>
      <c r="I124" s="395">
        <v>2236.8000000000002</v>
      </c>
    </row>
    <row r="125" spans="1:9" ht="94.5" x14ac:dyDescent="0.25">
      <c r="A125" s="401" t="s">
        <v>264</v>
      </c>
      <c r="B125" s="496">
        <v>881</v>
      </c>
      <c r="C125" s="405" t="s">
        <v>174</v>
      </c>
      <c r="D125" s="405" t="s">
        <v>236</v>
      </c>
      <c r="E125" s="494" t="s">
        <v>213</v>
      </c>
      <c r="F125" s="400"/>
      <c r="G125" s="403">
        <f t="shared" ref="G125:I127" si="23">G126</f>
        <v>1062.3</v>
      </c>
      <c r="H125" s="403">
        <f t="shared" si="23"/>
        <v>150</v>
      </c>
      <c r="I125" s="403">
        <f t="shared" si="23"/>
        <v>150</v>
      </c>
    </row>
    <row r="126" spans="1:9" x14ac:dyDescent="0.25">
      <c r="A126" s="401" t="s">
        <v>720</v>
      </c>
      <c r="B126" s="496">
        <v>881</v>
      </c>
      <c r="C126" s="405" t="s">
        <v>174</v>
      </c>
      <c r="D126" s="405" t="s">
        <v>236</v>
      </c>
      <c r="E126" s="494" t="s">
        <v>719</v>
      </c>
      <c r="F126" s="400"/>
      <c r="G126" s="400">
        <f t="shared" si="23"/>
        <v>1062.3</v>
      </c>
      <c r="H126" s="400">
        <f t="shared" si="23"/>
        <v>150</v>
      </c>
      <c r="I126" s="400">
        <f t="shared" si="23"/>
        <v>150</v>
      </c>
    </row>
    <row r="127" spans="1:9" ht="79.5" customHeight="1" x14ac:dyDescent="0.25">
      <c r="A127" s="429" t="s">
        <v>721</v>
      </c>
      <c r="B127" s="496">
        <v>881</v>
      </c>
      <c r="C127" s="405" t="s">
        <v>174</v>
      </c>
      <c r="D127" s="405" t="s">
        <v>236</v>
      </c>
      <c r="E127" s="402" t="s">
        <v>565</v>
      </c>
      <c r="F127" s="400"/>
      <c r="G127" s="400">
        <f t="shared" si="23"/>
        <v>1062.3</v>
      </c>
      <c r="H127" s="400">
        <f t="shared" si="23"/>
        <v>150</v>
      </c>
      <c r="I127" s="400">
        <f t="shared" si="23"/>
        <v>150</v>
      </c>
    </row>
    <row r="128" spans="1:9" ht="105" x14ac:dyDescent="0.25">
      <c r="A128" s="357" t="s">
        <v>520</v>
      </c>
      <c r="B128" s="496">
        <v>881</v>
      </c>
      <c r="C128" s="405" t="s">
        <v>174</v>
      </c>
      <c r="D128" s="405" t="s">
        <v>236</v>
      </c>
      <c r="E128" s="402" t="s">
        <v>566</v>
      </c>
      <c r="F128" s="400"/>
      <c r="G128" s="400">
        <f>G129</f>
        <v>1062.3</v>
      </c>
      <c r="H128" s="400">
        <f>H129</f>
        <v>150</v>
      </c>
      <c r="I128" s="400">
        <f>I129</f>
        <v>150</v>
      </c>
    </row>
    <row r="129" spans="1:10" ht="47.25" x14ac:dyDescent="0.25">
      <c r="A129" s="429" t="s">
        <v>171</v>
      </c>
      <c r="B129" s="496">
        <v>881</v>
      </c>
      <c r="C129" s="405" t="s">
        <v>174</v>
      </c>
      <c r="D129" s="405" t="s">
        <v>236</v>
      </c>
      <c r="E129" s="402" t="s">
        <v>566</v>
      </c>
      <c r="F129" s="404">
        <v>240</v>
      </c>
      <c r="G129" s="400">
        <v>1062.3</v>
      </c>
      <c r="H129" s="400">
        <v>150</v>
      </c>
      <c r="I129" s="400">
        <v>150</v>
      </c>
    </row>
    <row r="130" spans="1:10" ht="31.5" x14ac:dyDescent="0.25">
      <c r="A130" s="494" t="s">
        <v>197</v>
      </c>
      <c r="B130" s="496">
        <v>881</v>
      </c>
      <c r="C130" s="496" t="s">
        <v>174</v>
      </c>
      <c r="D130" s="496" t="s">
        <v>236</v>
      </c>
      <c r="E130" s="494" t="s">
        <v>198</v>
      </c>
      <c r="F130" s="434"/>
      <c r="G130" s="403">
        <v>745</v>
      </c>
      <c r="H130" s="403">
        <v>0</v>
      </c>
      <c r="I130" s="403">
        <v>0</v>
      </c>
      <c r="J130" s="394">
        <v>981.6</v>
      </c>
    </row>
    <row r="131" spans="1:10" x14ac:dyDescent="0.25">
      <c r="A131" s="402" t="s">
        <v>199</v>
      </c>
      <c r="B131" s="496">
        <v>881</v>
      </c>
      <c r="C131" s="405" t="s">
        <v>174</v>
      </c>
      <c r="D131" s="405" t="s">
        <v>236</v>
      </c>
      <c r="E131" s="402" t="s">
        <v>200</v>
      </c>
      <c r="F131" s="404"/>
      <c r="G131" s="400">
        <v>745</v>
      </c>
      <c r="H131" s="400">
        <v>0</v>
      </c>
      <c r="I131" s="400">
        <v>0</v>
      </c>
    </row>
    <row r="132" spans="1:10" x14ac:dyDescent="0.25">
      <c r="A132" s="402" t="s">
        <v>199</v>
      </c>
      <c r="B132" s="496">
        <v>881</v>
      </c>
      <c r="C132" s="405" t="s">
        <v>174</v>
      </c>
      <c r="D132" s="405" t="s">
        <v>236</v>
      </c>
      <c r="E132" s="402" t="s">
        <v>208</v>
      </c>
      <c r="F132" s="404"/>
      <c r="G132" s="400">
        <v>745</v>
      </c>
      <c r="H132" s="400">
        <v>0</v>
      </c>
      <c r="I132" s="400">
        <v>0</v>
      </c>
    </row>
    <row r="133" spans="1:10" ht="141.75" x14ac:dyDescent="0.25">
      <c r="A133" s="483" t="s">
        <v>761</v>
      </c>
      <c r="B133" s="496">
        <v>881</v>
      </c>
      <c r="C133" s="405" t="s">
        <v>174</v>
      </c>
      <c r="D133" s="405" t="s">
        <v>236</v>
      </c>
      <c r="E133" s="402" t="s">
        <v>725</v>
      </c>
      <c r="F133" s="404"/>
      <c r="G133" s="400">
        <v>745</v>
      </c>
      <c r="H133" s="400">
        <v>0</v>
      </c>
      <c r="I133" s="400">
        <v>0</v>
      </c>
    </row>
    <row r="134" spans="1:10" ht="47.25" x14ac:dyDescent="0.25">
      <c r="A134" s="429" t="s">
        <v>171</v>
      </c>
      <c r="B134" s="496">
        <v>881</v>
      </c>
      <c r="C134" s="405" t="s">
        <v>174</v>
      </c>
      <c r="D134" s="405" t="s">
        <v>236</v>
      </c>
      <c r="E134" s="402" t="s">
        <v>726</v>
      </c>
      <c r="F134" s="404" t="s">
        <v>184</v>
      </c>
      <c r="G134" s="400">
        <v>745</v>
      </c>
      <c r="H134" s="400">
        <v>0</v>
      </c>
      <c r="I134" s="400">
        <v>0</v>
      </c>
    </row>
    <row r="135" spans="1:10" ht="78.75" x14ac:dyDescent="0.25">
      <c r="A135" s="399" t="s">
        <v>605</v>
      </c>
      <c r="B135" s="496" t="s">
        <v>160</v>
      </c>
      <c r="C135" s="405" t="s">
        <v>174</v>
      </c>
      <c r="D135" s="405" t="s">
        <v>236</v>
      </c>
      <c r="E135" s="402" t="s">
        <v>200</v>
      </c>
      <c r="F135" s="404"/>
      <c r="G135" s="400">
        <v>100</v>
      </c>
      <c r="H135" s="400">
        <v>0</v>
      </c>
      <c r="I135" s="400">
        <v>0</v>
      </c>
    </row>
    <row r="136" spans="1:10" x14ac:dyDescent="0.25">
      <c r="A136" s="399" t="s">
        <v>199</v>
      </c>
      <c r="B136" s="496" t="s">
        <v>160</v>
      </c>
      <c r="C136" s="405" t="s">
        <v>174</v>
      </c>
      <c r="D136" s="405" t="s">
        <v>236</v>
      </c>
      <c r="E136" s="402" t="s">
        <v>208</v>
      </c>
      <c r="F136" s="404"/>
      <c r="G136" s="400">
        <v>100</v>
      </c>
      <c r="H136" s="400">
        <v>0</v>
      </c>
      <c r="I136" s="400">
        <v>0</v>
      </c>
    </row>
    <row r="137" spans="1:10" ht="47.25" x14ac:dyDescent="0.25">
      <c r="A137" s="399" t="s">
        <v>743</v>
      </c>
      <c r="B137" s="496" t="s">
        <v>160</v>
      </c>
      <c r="C137" s="405" t="s">
        <v>174</v>
      </c>
      <c r="D137" s="405" t="s">
        <v>236</v>
      </c>
      <c r="E137" s="402" t="s">
        <v>742</v>
      </c>
      <c r="F137" s="404"/>
      <c r="G137" s="400">
        <v>100</v>
      </c>
      <c r="H137" s="400">
        <v>0</v>
      </c>
      <c r="I137" s="400">
        <v>0</v>
      </c>
    </row>
    <row r="138" spans="1:10" ht="47.25" x14ac:dyDescent="0.25">
      <c r="A138" s="401" t="s">
        <v>171</v>
      </c>
      <c r="B138" s="496" t="s">
        <v>160</v>
      </c>
      <c r="C138" s="496" t="s">
        <v>174</v>
      </c>
      <c r="D138" s="496" t="s">
        <v>236</v>
      </c>
      <c r="E138" s="494" t="s">
        <v>742</v>
      </c>
      <c r="F138" s="434" t="s">
        <v>184</v>
      </c>
      <c r="G138" s="403">
        <v>100</v>
      </c>
      <c r="H138" s="403">
        <v>0</v>
      </c>
      <c r="I138" s="403">
        <v>0</v>
      </c>
    </row>
    <row r="139" spans="1:10" ht="78.75" x14ac:dyDescent="0.25">
      <c r="A139" s="399" t="s">
        <v>605</v>
      </c>
      <c r="B139" s="496" t="s">
        <v>160</v>
      </c>
      <c r="C139" s="496" t="s">
        <v>174</v>
      </c>
      <c r="D139" s="496" t="s">
        <v>236</v>
      </c>
      <c r="E139" s="402" t="s">
        <v>200</v>
      </c>
      <c r="F139" s="434"/>
      <c r="G139" s="400">
        <v>388.7</v>
      </c>
      <c r="H139" s="400">
        <v>0</v>
      </c>
      <c r="I139" s="400">
        <v>0</v>
      </c>
    </row>
    <row r="140" spans="1:10" x14ac:dyDescent="0.25">
      <c r="A140" s="399" t="s">
        <v>199</v>
      </c>
      <c r="B140" s="496" t="s">
        <v>160</v>
      </c>
      <c r="C140" s="496" t="s">
        <v>174</v>
      </c>
      <c r="D140" s="496" t="s">
        <v>236</v>
      </c>
      <c r="E140" s="402" t="s">
        <v>208</v>
      </c>
      <c r="F140" s="434"/>
      <c r="G140" s="400">
        <v>388.7</v>
      </c>
      <c r="H140" s="400">
        <v>0</v>
      </c>
      <c r="I140" s="400">
        <v>0</v>
      </c>
    </row>
    <row r="141" spans="1:10" ht="47.25" x14ac:dyDescent="0.25">
      <c r="A141" s="399" t="s">
        <v>743</v>
      </c>
      <c r="B141" s="496" t="s">
        <v>160</v>
      </c>
      <c r="C141" s="496" t="s">
        <v>174</v>
      </c>
      <c r="D141" s="496" t="s">
        <v>236</v>
      </c>
      <c r="E141" s="402" t="s">
        <v>783</v>
      </c>
      <c r="F141" s="434"/>
      <c r="G141" s="400">
        <v>388.7</v>
      </c>
      <c r="H141" s="400">
        <v>0</v>
      </c>
      <c r="I141" s="400">
        <v>0</v>
      </c>
    </row>
    <row r="142" spans="1:10" ht="47.25" x14ac:dyDescent="0.25">
      <c r="A142" s="401" t="s">
        <v>171</v>
      </c>
      <c r="B142" s="496" t="s">
        <v>160</v>
      </c>
      <c r="C142" s="496" t="s">
        <v>174</v>
      </c>
      <c r="D142" s="496" t="s">
        <v>236</v>
      </c>
      <c r="E142" s="496" t="s">
        <v>783</v>
      </c>
      <c r="F142" s="434" t="s">
        <v>184</v>
      </c>
      <c r="G142" s="403">
        <v>388.7</v>
      </c>
      <c r="H142" s="403">
        <v>0</v>
      </c>
      <c r="I142" s="403">
        <v>0</v>
      </c>
    </row>
    <row r="143" spans="1:10" ht="37.5" x14ac:dyDescent="0.25">
      <c r="A143" s="442" t="s">
        <v>127</v>
      </c>
      <c r="B143" s="437">
        <v>881</v>
      </c>
      <c r="C143" s="438" t="s">
        <v>174</v>
      </c>
      <c r="D143" s="438" t="s">
        <v>268</v>
      </c>
      <c r="E143" s="436"/>
      <c r="F143" s="439"/>
      <c r="G143" s="435">
        <f>G148+G152</f>
        <v>136</v>
      </c>
      <c r="H143" s="435">
        <f>H148+H152</f>
        <v>136</v>
      </c>
      <c r="I143" s="435">
        <f>I148+I152</f>
        <v>136</v>
      </c>
    </row>
    <row r="144" spans="1:10" ht="78.75" x14ac:dyDescent="0.25">
      <c r="A144" s="441" t="s">
        <v>269</v>
      </c>
      <c r="B144" s="496">
        <v>881</v>
      </c>
      <c r="C144" s="496" t="s">
        <v>174</v>
      </c>
      <c r="D144" s="496" t="s">
        <v>268</v>
      </c>
      <c r="E144" s="494" t="s">
        <v>220</v>
      </c>
      <c r="F144" s="404"/>
      <c r="G144" s="395">
        <f t="shared" ref="G144:I145" si="24">G145</f>
        <v>125</v>
      </c>
      <c r="H144" s="395">
        <f t="shared" si="24"/>
        <v>125</v>
      </c>
      <c r="I144" s="395">
        <f t="shared" si="24"/>
        <v>125</v>
      </c>
    </row>
    <row r="145" spans="1:9" ht="36.75" customHeight="1" x14ac:dyDescent="0.25">
      <c r="A145" s="441" t="s">
        <v>599</v>
      </c>
      <c r="B145" s="496">
        <v>881</v>
      </c>
      <c r="C145" s="496" t="s">
        <v>174</v>
      </c>
      <c r="D145" s="496" t="s">
        <v>268</v>
      </c>
      <c r="E145" s="494" t="s">
        <v>537</v>
      </c>
      <c r="F145" s="404"/>
      <c r="G145" s="398">
        <f t="shared" si="24"/>
        <v>125</v>
      </c>
      <c r="H145" s="398">
        <f t="shared" si="24"/>
        <v>125</v>
      </c>
      <c r="I145" s="398">
        <f t="shared" si="24"/>
        <v>125</v>
      </c>
    </row>
    <row r="146" spans="1:9" ht="330.75" x14ac:dyDescent="0.25">
      <c r="A146" s="429" t="s">
        <v>612</v>
      </c>
      <c r="B146" s="496">
        <v>881</v>
      </c>
      <c r="C146" s="405" t="s">
        <v>174</v>
      </c>
      <c r="D146" s="405" t="s">
        <v>268</v>
      </c>
      <c r="E146" s="402" t="s">
        <v>538</v>
      </c>
      <c r="F146" s="404"/>
      <c r="G146" s="398">
        <f>G148</f>
        <v>125</v>
      </c>
      <c r="H146" s="398">
        <f>H148</f>
        <v>125</v>
      </c>
      <c r="I146" s="398">
        <f>I148</f>
        <v>125</v>
      </c>
    </row>
    <row r="147" spans="1:9" ht="283.5" x14ac:dyDescent="0.25">
      <c r="A147" s="429" t="s">
        <v>613</v>
      </c>
      <c r="B147" s="496">
        <v>881</v>
      </c>
      <c r="C147" s="405" t="s">
        <v>174</v>
      </c>
      <c r="D147" s="405" t="s">
        <v>268</v>
      </c>
      <c r="E147" s="402" t="s">
        <v>540</v>
      </c>
      <c r="F147" s="404"/>
      <c r="G147" s="398">
        <f>G148</f>
        <v>125</v>
      </c>
      <c r="H147" s="398">
        <f>H148</f>
        <v>125</v>
      </c>
      <c r="I147" s="398">
        <f>I148</f>
        <v>125</v>
      </c>
    </row>
    <row r="148" spans="1:9" ht="47.25" x14ac:dyDescent="0.25">
      <c r="A148" s="429" t="s">
        <v>171</v>
      </c>
      <c r="B148" s="496">
        <v>881</v>
      </c>
      <c r="C148" s="405" t="s">
        <v>174</v>
      </c>
      <c r="D148" s="405" t="s">
        <v>268</v>
      </c>
      <c r="E148" s="402" t="s">
        <v>540</v>
      </c>
      <c r="F148" s="404" t="s">
        <v>184</v>
      </c>
      <c r="G148" s="398">
        <v>125</v>
      </c>
      <c r="H148" s="398">
        <v>125</v>
      </c>
      <c r="I148" s="398">
        <v>125</v>
      </c>
    </row>
    <row r="149" spans="1:9" ht="110.25" x14ac:dyDescent="0.25">
      <c r="A149" s="401" t="s">
        <v>614</v>
      </c>
      <c r="B149" s="496">
        <v>881</v>
      </c>
      <c r="C149" s="496" t="s">
        <v>174</v>
      </c>
      <c r="D149" s="496" t="s">
        <v>268</v>
      </c>
      <c r="E149" s="15" t="s">
        <v>276</v>
      </c>
      <c r="F149" s="404"/>
      <c r="G149" s="395">
        <f t="shared" ref="G149:I151" si="25">G150</f>
        <v>11</v>
      </c>
      <c r="H149" s="395">
        <f t="shared" si="25"/>
        <v>11</v>
      </c>
      <c r="I149" s="395">
        <f t="shared" si="25"/>
        <v>11</v>
      </c>
    </row>
    <row r="150" spans="1:9" ht="63" x14ac:dyDescent="0.25">
      <c r="A150" s="429" t="s">
        <v>573</v>
      </c>
      <c r="B150" s="496">
        <v>881</v>
      </c>
      <c r="C150" s="405" t="s">
        <v>174</v>
      </c>
      <c r="D150" s="405" t="s">
        <v>268</v>
      </c>
      <c r="E150" s="277" t="s">
        <v>550</v>
      </c>
      <c r="F150" s="404"/>
      <c r="G150" s="398">
        <f t="shared" si="25"/>
        <v>11</v>
      </c>
      <c r="H150" s="398">
        <f t="shared" si="25"/>
        <v>11</v>
      </c>
      <c r="I150" s="398">
        <f t="shared" si="25"/>
        <v>11</v>
      </c>
    </row>
    <row r="151" spans="1:9" ht="47.25" x14ac:dyDescent="0.25">
      <c r="A151" s="429" t="s">
        <v>279</v>
      </c>
      <c r="B151" s="496">
        <v>881</v>
      </c>
      <c r="C151" s="405" t="s">
        <v>174</v>
      </c>
      <c r="D151" s="405" t="s">
        <v>268</v>
      </c>
      <c r="E151" s="277" t="s">
        <v>549</v>
      </c>
      <c r="F151" s="404"/>
      <c r="G151" s="398">
        <f t="shared" si="25"/>
        <v>11</v>
      </c>
      <c r="H151" s="398">
        <f t="shared" si="25"/>
        <v>11</v>
      </c>
      <c r="I151" s="398">
        <f t="shared" si="25"/>
        <v>11</v>
      </c>
    </row>
    <row r="152" spans="1:9" ht="47.25" x14ac:dyDescent="0.25">
      <c r="A152" s="429" t="s">
        <v>171</v>
      </c>
      <c r="B152" s="496">
        <v>881</v>
      </c>
      <c r="C152" s="405" t="s">
        <v>174</v>
      </c>
      <c r="D152" s="405" t="s">
        <v>268</v>
      </c>
      <c r="E152" s="277" t="s">
        <v>549</v>
      </c>
      <c r="F152" s="404" t="s">
        <v>184</v>
      </c>
      <c r="G152" s="398">
        <v>11</v>
      </c>
      <c r="H152" s="398">
        <v>11</v>
      </c>
      <c r="I152" s="398">
        <v>11</v>
      </c>
    </row>
    <row r="153" spans="1:9" ht="39" x14ac:dyDescent="0.25">
      <c r="A153" s="306" t="s">
        <v>281</v>
      </c>
      <c r="B153" s="437">
        <v>881</v>
      </c>
      <c r="C153" s="438" t="s">
        <v>282</v>
      </c>
      <c r="D153" s="438" t="s">
        <v>163</v>
      </c>
      <c r="E153" s="436"/>
      <c r="F153" s="439"/>
      <c r="G153" s="435">
        <f>G154+G175+G204</f>
        <v>15949.100000000002</v>
      </c>
      <c r="H153" s="435">
        <f>H154+H175+H204</f>
        <v>19048.3</v>
      </c>
      <c r="I153" s="435">
        <f>I154+I175+I204</f>
        <v>10032.700000000001</v>
      </c>
    </row>
    <row r="154" spans="1:9" ht="18.75" x14ac:dyDescent="0.25">
      <c r="A154" s="442" t="s">
        <v>130</v>
      </c>
      <c r="B154" s="437">
        <v>881</v>
      </c>
      <c r="C154" s="438" t="s">
        <v>282</v>
      </c>
      <c r="D154" s="438" t="s">
        <v>162</v>
      </c>
      <c r="E154" s="436"/>
      <c r="F154" s="439"/>
      <c r="G154" s="435">
        <f>G159+G164+G165+G174</f>
        <v>470</v>
      </c>
      <c r="H154" s="435">
        <f t="shared" ref="H154:I154" si="26">H159+H164+H165</f>
        <v>420</v>
      </c>
      <c r="I154" s="435">
        <f t="shared" si="26"/>
        <v>410</v>
      </c>
    </row>
    <row r="155" spans="1:9" ht="78.75" x14ac:dyDescent="0.25">
      <c r="A155" s="399" t="s">
        <v>605</v>
      </c>
      <c r="B155" s="496">
        <v>881</v>
      </c>
      <c r="C155" s="412" t="s">
        <v>282</v>
      </c>
      <c r="D155" s="412" t="s">
        <v>162</v>
      </c>
      <c r="E155" s="402" t="s">
        <v>198</v>
      </c>
      <c r="F155" s="404"/>
      <c r="G155" s="395">
        <f t="shared" ref="G155:I158" si="27">G156</f>
        <v>300</v>
      </c>
      <c r="H155" s="395">
        <f t="shared" si="27"/>
        <v>350</v>
      </c>
      <c r="I155" s="395">
        <f t="shared" si="27"/>
        <v>350</v>
      </c>
    </row>
    <row r="156" spans="1:9" ht="49.5" customHeight="1" x14ac:dyDescent="0.25">
      <c r="A156" s="399" t="s">
        <v>199</v>
      </c>
      <c r="B156" s="496">
        <v>881</v>
      </c>
      <c r="C156" s="412" t="s">
        <v>282</v>
      </c>
      <c r="D156" s="412" t="s">
        <v>162</v>
      </c>
      <c r="E156" s="402" t="s">
        <v>200</v>
      </c>
      <c r="F156" s="404"/>
      <c r="G156" s="398">
        <f t="shared" si="27"/>
        <v>300</v>
      </c>
      <c r="H156" s="398">
        <f t="shared" si="27"/>
        <v>350</v>
      </c>
      <c r="I156" s="398">
        <f t="shared" si="27"/>
        <v>350</v>
      </c>
    </row>
    <row r="157" spans="1:9" ht="30" customHeight="1" x14ac:dyDescent="0.25">
      <c r="A157" s="399" t="s">
        <v>199</v>
      </c>
      <c r="B157" s="496">
        <v>881</v>
      </c>
      <c r="C157" s="412" t="s">
        <v>282</v>
      </c>
      <c r="D157" s="412" t="s">
        <v>162</v>
      </c>
      <c r="E157" s="402" t="s">
        <v>201</v>
      </c>
      <c r="F157" s="404"/>
      <c r="G157" s="398">
        <f t="shared" si="27"/>
        <v>300</v>
      </c>
      <c r="H157" s="398">
        <f t="shared" si="27"/>
        <v>350</v>
      </c>
      <c r="I157" s="398">
        <f t="shared" si="27"/>
        <v>350</v>
      </c>
    </row>
    <row r="158" spans="1:9" ht="77.25" customHeight="1" x14ac:dyDescent="0.25">
      <c r="A158" s="399" t="s">
        <v>42</v>
      </c>
      <c r="B158" s="496">
        <v>881</v>
      </c>
      <c r="C158" s="412" t="s">
        <v>282</v>
      </c>
      <c r="D158" s="412" t="s">
        <v>162</v>
      </c>
      <c r="E158" s="402" t="s">
        <v>283</v>
      </c>
      <c r="F158" s="404"/>
      <c r="G158" s="398">
        <f t="shared" si="27"/>
        <v>300</v>
      </c>
      <c r="H158" s="398">
        <f t="shared" si="27"/>
        <v>350</v>
      </c>
      <c r="I158" s="398">
        <f t="shared" si="27"/>
        <v>350</v>
      </c>
    </row>
    <row r="159" spans="1:9" ht="47.25" x14ac:dyDescent="0.25">
      <c r="A159" s="399" t="s">
        <v>284</v>
      </c>
      <c r="B159" s="496">
        <v>881</v>
      </c>
      <c r="C159" s="412" t="s">
        <v>282</v>
      </c>
      <c r="D159" s="412" t="s">
        <v>162</v>
      </c>
      <c r="E159" s="402" t="s">
        <v>283</v>
      </c>
      <c r="F159" s="404" t="s">
        <v>184</v>
      </c>
      <c r="G159" s="398">
        <v>300</v>
      </c>
      <c r="H159" s="398">
        <v>350</v>
      </c>
      <c r="I159" s="398">
        <v>350</v>
      </c>
    </row>
    <row r="160" spans="1:9" ht="78.75" x14ac:dyDescent="0.25">
      <c r="A160" s="399" t="s">
        <v>605</v>
      </c>
      <c r="B160" s="496">
        <v>881</v>
      </c>
      <c r="C160" s="412" t="s">
        <v>282</v>
      </c>
      <c r="D160" s="412" t="s">
        <v>162</v>
      </c>
      <c r="E160" s="402" t="s">
        <v>198</v>
      </c>
      <c r="F160" s="404"/>
      <c r="G160" s="395">
        <f t="shared" ref="G160:I163" si="28">G161</f>
        <v>20</v>
      </c>
      <c r="H160" s="395">
        <f t="shared" si="28"/>
        <v>20</v>
      </c>
      <c r="I160" s="395">
        <f t="shared" si="28"/>
        <v>10</v>
      </c>
    </row>
    <row r="161" spans="1:9" x14ac:dyDescent="0.25">
      <c r="A161" s="399" t="s">
        <v>199</v>
      </c>
      <c r="B161" s="496">
        <v>881</v>
      </c>
      <c r="C161" s="412" t="s">
        <v>282</v>
      </c>
      <c r="D161" s="412" t="s">
        <v>162</v>
      </c>
      <c r="E161" s="402" t="s">
        <v>200</v>
      </c>
      <c r="F161" s="404"/>
      <c r="G161" s="398">
        <f t="shared" si="28"/>
        <v>20</v>
      </c>
      <c r="H161" s="398">
        <f t="shared" si="28"/>
        <v>20</v>
      </c>
      <c r="I161" s="398">
        <f t="shared" si="28"/>
        <v>10</v>
      </c>
    </row>
    <row r="162" spans="1:9" x14ac:dyDescent="0.25">
      <c r="A162" s="399" t="s">
        <v>199</v>
      </c>
      <c r="B162" s="496">
        <v>881</v>
      </c>
      <c r="C162" s="412" t="s">
        <v>282</v>
      </c>
      <c r="D162" s="412" t="s">
        <v>162</v>
      </c>
      <c r="E162" s="402" t="s">
        <v>201</v>
      </c>
      <c r="F162" s="404"/>
      <c r="G162" s="398">
        <f t="shared" si="28"/>
        <v>20</v>
      </c>
      <c r="H162" s="398">
        <f t="shared" si="28"/>
        <v>20</v>
      </c>
      <c r="I162" s="398">
        <f t="shared" si="28"/>
        <v>10</v>
      </c>
    </row>
    <row r="163" spans="1:9" ht="47.25" x14ac:dyDescent="0.25">
      <c r="A163" s="399" t="s">
        <v>287</v>
      </c>
      <c r="B163" s="496">
        <v>881</v>
      </c>
      <c r="C163" s="412" t="s">
        <v>282</v>
      </c>
      <c r="D163" s="412" t="s">
        <v>162</v>
      </c>
      <c r="E163" s="402" t="s">
        <v>288</v>
      </c>
      <c r="F163" s="404"/>
      <c r="G163" s="398">
        <f t="shared" si="28"/>
        <v>20</v>
      </c>
      <c r="H163" s="398">
        <f t="shared" si="28"/>
        <v>20</v>
      </c>
      <c r="I163" s="398">
        <f t="shared" si="28"/>
        <v>10</v>
      </c>
    </row>
    <row r="164" spans="1:9" ht="47.25" x14ac:dyDescent="0.25">
      <c r="A164" s="429" t="s">
        <v>171</v>
      </c>
      <c r="B164" s="496">
        <v>881</v>
      </c>
      <c r="C164" s="412" t="s">
        <v>282</v>
      </c>
      <c r="D164" s="412" t="s">
        <v>162</v>
      </c>
      <c r="E164" s="402" t="s">
        <v>288</v>
      </c>
      <c r="F164" s="404" t="s">
        <v>184</v>
      </c>
      <c r="G164" s="398">
        <v>20</v>
      </c>
      <c r="H164" s="400">
        <v>20</v>
      </c>
      <c r="I164" s="400">
        <v>10</v>
      </c>
    </row>
    <row r="165" spans="1:9" ht="56.25" customHeight="1" x14ac:dyDescent="0.25">
      <c r="A165" s="441" t="s">
        <v>605</v>
      </c>
      <c r="B165" s="496">
        <v>881</v>
      </c>
      <c r="C165" s="412" t="s">
        <v>282</v>
      </c>
      <c r="D165" s="412" t="s">
        <v>162</v>
      </c>
      <c r="E165" s="523" t="s">
        <v>198</v>
      </c>
      <c r="F165" s="404"/>
      <c r="G165" s="395">
        <v>50</v>
      </c>
      <c r="H165" s="395">
        <v>50</v>
      </c>
      <c r="I165" s="395">
        <v>50</v>
      </c>
    </row>
    <row r="166" spans="1:9" x14ac:dyDescent="0.25">
      <c r="A166" s="399" t="s">
        <v>199</v>
      </c>
      <c r="B166" s="496">
        <v>881</v>
      </c>
      <c r="C166" s="412" t="s">
        <v>282</v>
      </c>
      <c r="D166" s="412" t="s">
        <v>162</v>
      </c>
      <c r="E166" s="402" t="s">
        <v>200</v>
      </c>
      <c r="F166" s="404"/>
      <c r="G166" s="398">
        <v>50</v>
      </c>
      <c r="H166" s="398">
        <v>50</v>
      </c>
      <c r="I166" s="398">
        <v>50</v>
      </c>
    </row>
    <row r="167" spans="1:9" x14ac:dyDescent="0.25">
      <c r="A167" s="399" t="s">
        <v>199</v>
      </c>
      <c r="B167" s="496">
        <v>881</v>
      </c>
      <c r="C167" s="412" t="s">
        <v>282</v>
      </c>
      <c r="D167" s="412" t="s">
        <v>162</v>
      </c>
      <c r="E167" s="402" t="s">
        <v>208</v>
      </c>
      <c r="F167" s="404"/>
      <c r="G167" s="398">
        <v>50</v>
      </c>
      <c r="H167" s="398">
        <v>50</v>
      </c>
      <c r="I167" s="398">
        <v>50</v>
      </c>
    </row>
    <row r="168" spans="1:9" ht="47.25" x14ac:dyDescent="0.25">
      <c r="A168" s="399" t="s">
        <v>513</v>
      </c>
      <c r="B168" s="496">
        <v>881</v>
      </c>
      <c r="C168" s="412" t="s">
        <v>282</v>
      </c>
      <c r="D168" s="412" t="s">
        <v>162</v>
      </c>
      <c r="E168" s="402" t="s">
        <v>61</v>
      </c>
      <c r="F168" s="404"/>
      <c r="G168" s="465">
        <v>50</v>
      </c>
      <c r="H168" s="465">
        <v>50</v>
      </c>
      <c r="I168" s="465">
        <v>50</v>
      </c>
    </row>
    <row r="169" spans="1:9" s="21" customFormat="1" x14ac:dyDescent="0.25">
      <c r="A169" s="399" t="s">
        <v>285</v>
      </c>
      <c r="B169" s="496">
        <v>881</v>
      </c>
      <c r="C169" s="412" t="s">
        <v>282</v>
      </c>
      <c r="D169" s="412" t="s">
        <v>162</v>
      </c>
      <c r="E169" s="402" t="s">
        <v>61</v>
      </c>
      <c r="F169" s="404" t="s">
        <v>40</v>
      </c>
      <c r="G169" s="465">
        <v>50</v>
      </c>
      <c r="H169" s="465">
        <v>50</v>
      </c>
      <c r="I169" s="465">
        <v>50</v>
      </c>
    </row>
    <row r="170" spans="1:9" s="21" customFormat="1" ht="78.75" x14ac:dyDescent="0.25">
      <c r="A170" s="358" t="s">
        <v>605</v>
      </c>
      <c r="B170" s="496" t="s">
        <v>160</v>
      </c>
      <c r="C170" s="412" t="s">
        <v>282</v>
      </c>
      <c r="D170" s="412" t="s">
        <v>162</v>
      </c>
      <c r="E170" s="402" t="s">
        <v>770</v>
      </c>
      <c r="F170" s="404"/>
      <c r="G170" s="465">
        <v>100</v>
      </c>
      <c r="H170" s="465">
        <v>0</v>
      </c>
      <c r="I170" s="465">
        <v>0</v>
      </c>
    </row>
    <row r="171" spans="1:9" s="21" customFormat="1" x14ac:dyDescent="0.25">
      <c r="A171" s="307" t="s">
        <v>199</v>
      </c>
      <c r="B171" s="496" t="s">
        <v>160</v>
      </c>
      <c r="C171" s="412" t="s">
        <v>282</v>
      </c>
      <c r="D171" s="412" t="s">
        <v>162</v>
      </c>
      <c r="E171" s="402" t="s">
        <v>200</v>
      </c>
      <c r="F171" s="404"/>
      <c r="G171" s="465">
        <v>100</v>
      </c>
      <c r="H171" s="465">
        <v>0</v>
      </c>
      <c r="I171" s="465">
        <v>0</v>
      </c>
    </row>
    <row r="172" spans="1:9" s="21" customFormat="1" x14ac:dyDescent="0.25">
      <c r="A172" s="307" t="s">
        <v>199</v>
      </c>
      <c r="B172" s="496" t="s">
        <v>160</v>
      </c>
      <c r="C172" s="412" t="s">
        <v>282</v>
      </c>
      <c r="D172" s="412" t="s">
        <v>162</v>
      </c>
      <c r="E172" s="402" t="s">
        <v>208</v>
      </c>
      <c r="F172" s="404"/>
      <c r="G172" s="465">
        <v>100</v>
      </c>
      <c r="H172" s="465">
        <v>0</v>
      </c>
      <c r="I172" s="465">
        <v>0</v>
      </c>
    </row>
    <row r="173" spans="1:9" s="21" customFormat="1" ht="90.75" customHeight="1" x14ac:dyDescent="0.25">
      <c r="A173" s="307" t="s">
        <v>772</v>
      </c>
      <c r="B173" s="496" t="s">
        <v>160</v>
      </c>
      <c r="C173" s="412" t="s">
        <v>282</v>
      </c>
      <c r="D173" s="412" t="s">
        <v>162</v>
      </c>
      <c r="E173" s="402" t="s">
        <v>771</v>
      </c>
      <c r="F173" s="404"/>
      <c r="G173" s="465">
        <v>100</v>
      </c>
      <c r="H173" s="465">
        <v>0</v>
      </c>
      <c r="I173" s="465">
        <v>0</v>
      </c>
    </row>
    <row r="174" spans="1:9" s="21" customFormat="1" x14ac:dyDescent="0.25">
      <c r="A174" s="307" t="s">
        <v>285</v>
      </c>
      <c r="B174" s="496" t="s">
        <v>160</v>
      </c>
      <c r="C174" s="412" t="s">
        <v>282</v>
      </c>
      <c r="D174" s="412" t="s">
        <v>162</v>
      </c>
      <c r="E174" s="402" t="s">
        <v>771</v>
      </c>
      <c r="F174" s="404" t="s">
        <v>184</v>
      </c>
      <c r="G174" s="465">
        <v>100</v>
      </c>
      <c r="H174" s="465">
        <v>0</v>
      </c>
      <c r="I174" s="465">
        <v>0</v>
      </c>
    </row>
    <row r="175" spans="1:9" ht="18.75" x14ac:dyDescent="0.25">
      <c r="A175" s="442" t="s">
        <v>131</v>
      </c>
      <c r="B175" s="437">
        <v>881</v>
      </c>
      <c r="C175" s="438" t="s">
        <v>282</v>
      </c>
      <c r="D175" s="438" t="s">
        <v>231</v>
      </c>
      <c r="E175" s="436"/>
      <c r="F175" s="439"/>
      <c r="G175" s="435">
        <f>G181+G176+G189+G186+G198+G203</f>
        <v>6136.8</v>
      </c>
      <c r="H175" s="435">
        <f>H181+H176</f>
        <v>6350</v>
      </c>
      <c r="I175" s="435">
        <f>I181+I176</f>
        <v>5550</v>
      </c>
    </row>
    <row r="176" spans="1:9" ht="110.25" x14ac:dyDescent="0.25">
      <c r="A176" s="401" t="s">
        <v>105</v>
      </c>
      <c r="B176" s="496">
        <v>881</v>
      </c>
      <c r="C176" s="413" t="s">
        <v>282</v>
      </c>
      <c r="D176" s="413" t="s">
        <v>231</v>
      </c>
      <c r="E176" s="523" t="s">
        <v>514</v>
      </c>
      <c r="F176" s="404"/>
      <c r="G176" s="430">
        <f>G178</f>
        <v>3000</v>
      </c>
      <c r="H176" s="430">
        <f t="shared" ref="H176:I176" si="29">H178</f>
        <v>6000</v>
      </c>
      <c r="I176" s="430">
        <f t="shared" si="29"/>
        <v>5400</v>
      </c>
    </row>
    <row r="177" spans="1:9" x14ac:dyDescent="0.25">
      <c r="A177" s="401" t="s">
        <v>599</v>
      </c>
      <c r="B177" s="496">
        <v>881</v>
      </c>
      <c r="C177" s="413" t="s">
        <v>282</v>
      </c>
      <c r="D177" s="413" t="s">
        <v>231</v>
      </c>
      <c r="E177" s="523" t="s">
        <v>521</v>
      </c>
      <c r="F177" s="404"/>
      <c r="G177" s="430"/>
      <c r="H177" s="430"/>
      <c r="I177" s="430"/>
    </row>
    <row r="178" spans="1:9" ht="110.25" x14ac:dyDescent="0.25">
      <c r="A178" s="429" t="s">
        <v>524</v>
      </c>
      <c r="B178" s="496">
        <v>881</v>
      </c>
      <c r="C178" s="412" t="s">
        <v>282</v>
      </c>
      <c r="D178" s="412" t="s">
        <v>231</v>
      </c>
      <c r="E178" s="402" t="s">
        <v>522</v>
      </c>
      <c r="F178" s="404"/>
      <c r="G178" s="398">
        <f>G180</f>
        <v>3000</v>
      </c>
      <c r="H178" s="398">
        <f t="shared" ref="H178:I178" si="30">H180</f>
        <v>6000</v>
      </c>
      <c r="I178" s="398">
        <f t="shared" si="30"/>
        <v>5400</v>
      </c>
    </row>
    <row r="179" spans="1:9" ht="31.5" x14ac:dyDescent="0.25">
      <c r="A179" s="429" t="s">
        <v>778</v>
      </c>
      <c r="B179" s="496">
        <v>881</v>
      </c>
      <c r="C179" s="412" t="s">
        <v>282</v>
      </c>
      <c r="D179" s="412" t="s">
        <v>231</v>
      </c>
      <c r="E179" s="402" t="s">
        <v>536</v>
      </c>
      <c r="F179" s="404"/>
      <c r="G179" s="398">
        <v>3000</v>
      </c>
      <c r="H179" s="400">
        <v>6000</v>
      </c>
      <c r="I179" s="400">
        <v>5400</v>
      </c>
    </row>
    <row r="180" spans="1:9" ht="47.25" x14ac:dyDescent="0.25">
      <c r="A180" s="429" t="s">
        <v>171</v>
      </c>
      <c r="B180" s="496" t="s">
        <v>160</v>
      </c>
      <c r="C180" s="412" t="s">
        <v>282</v>
      </c>
      <c r="D180" s="412" t="s">
        <v>231</v>
      </c>
      <c r="E180" s="402" t="s">
        <v>523</v>
      </c>
      <c r="F180" s="404" t="s">
        <v>184</v>
      </c>
      <c r="G180" s="398">
        <v>3000</v>
      </c>
      <c r="H180" s="400">
        <v>6000</v>
      </c>
      <c r="I180" s="400">
        <v>5400</v>
      </c>
    </row>
    <row r="181" spans="1:9" ht="94.5" x14ac:dyDescent="0.25">
      <c r="A181" s="441" t="s">
        <v>28</v>
      </c>
      <c r="B181" s="496">
        <v>881</v>
      </c>
      <c r="C181" s="413" t="s">
        <v>282</v>
      </c>
      <c r="D181" s="413" t="s">
        <v>231</v>
      </c>
      <c r="E181" s="523" t="s">
        <v>286</v>
      </c>
      <c r="F181" s="404"/>
      <c r="G181" s="395">
        <v>260</v>
      </c>
      <c r="H181" s="395">
        <v>350</v>
      </c>
      <c r="I181" s="395">
        <v>150</v>
      </c>
    </row>
    <row r="182" spans="1:9" x14ac:dyDescent="0.25">
      <c r="A182" s="452" t="s">
        <v>586</v>
      </c>
      <c r="B182" s="496">
        <v>881</v>
      </c>
      <c r="C182" s="413" t="s">
        <v>282</v>
      </c>
      <c r="D182" s="413" t="s">
        <v>231</v>
      </c>
      <c r="E182" s="523" t="s">
        <v>491</v>
      </c>
      <c r="F182" s="404"/>
      <c r="G182" s="395">
        <f>G185</f>
        <v>260</v>
      </c>
      <c r="H182" s="395">
        <f>H183</f>
        <v>350</v>
      </c>
      <c r="I182" s="395">
        <f>I183</f>
        <v>150</v>
      </c>
    </row>
    <row r="183" spans="1:9" ht="141.75" x14ac:dyDescent="0.25">
      <c r="A183" s="406" t="s">
        <v>662</v>
      </c>
      <c r="B183" s="496">
        <v>881</v>
      </c>
      <c r="C183" s="412" t="s">
        <v>282</v>
      </c>
      <c r="D183" s="412" t="s">
        <v>231</v>
      </c>
      <c r="E183" s="402" t="s">
        <v>497</v>
      </c>
      <c r="F183" s="404"/>
      <c r="G183" s="398">
        <v>260</v>
      </c>
      <c r="H183" s="398">
        <v>350</v>
      </c>
      <c r="I183" s="398">
        <v>150</v>
      </c>
    </row>
    <row r="184" spans="1:9" ht="31.5" x14ac:dyDescent="0.25">
      <c r="A184" s="453" t="s">
        <v>663</v>
      </c>
      <c r="B184" s="496">
        <v>881</v>
      </c>
      <c r="C184" s="412" t="s">
        <v>282</v>
      </c>
      <c r="D184" s="412" t="s">
        <v>231</v>
      </c>
      <c r="E184" s="402" t="s">
        <v>547</v>
      </c>
      <c r="F184" s="404"/>
      <c r="G184" s="398">
        <v>260</v>
      </c>
      <c r="H184" s="398">
        <v>350</v>
      </c>
      <c r="I184" s="398">
        <v>150</v>
      </c>
    </row>
    <row r="185" spans="1:9" ht="47.25" x14ac:dyDescent="0.25">
      <c r="A185" s="406" t="s">
        <v>171</v>
      </c>
      <c r="B185" s="496">
        <v>881</v>
      </c>
      <c r="C185" s="412" t="s">
        <v>282</v>
      </c>
      <c r="D185" s="412" t="s">
        <v>231</v>
      </c>
      <c r="E185" s="402" t="s">
        <v>547</v>
      </c>
      <c r="F185" s="404" t="s">
        <v>184</v>
      </c>
      <c r="G185" s="398">
        <v>260</v>
      </c>
      <c r="H185" s="398">
        <v>350</v>
      </c>
      <c r="I185" s="398">
        <v>150</v>
      </c>
    </row>
    <row r="186" spans="1:9" ht="63" x14ac:dyDescent="0.25">
      <c r="A186" s="456" t="s">
        <v>737</v>
      </c>
      <c r="B186" s="496" t="s">
        <v>160</v>
      </c>
      <c r="C186" s="413" t="s">
        <v>282</v>
      </c>
      <c r="D186" s="413" t="s">
        <v>231</v>
      </c>
      <c r="E186" s="523" t="s">
        <v>738</v>
      </c>
      <c r="F186" s="434"/>
      <c r="G186" s="395">
        <v>1166.5999999999999</v>
      </c>
      <c r="H186" s="395">
        <v>0</v>
      </c>
      <c r="I186" s="395">
        <v>0</v>
      </c>
    </row>
    <row r="187" spans="1:9" ht="47.25" x14ac:dyDescent="0.25">
      <c r="A187" s="406" t="s">
        <v>739</v>
      </c>
      <c r="B187" s="496" t="s">
        <v>160</v>
      </c>
      <c r="C187" s="412" t="s">
        <v>282</v>
      </c>
      <c r="D187" s="412" t="s">
        <v>231</v>
      </c>
      <c r="E187" s="402" t="s">
        <v>740</v>
      </c>
      <c r="F187" s="404"/>
      <c r="G187" s="398">
        <v>1166.5999999999999</v>
      </c>
      <c r="H187" s="398">
        <v>0</v>
      </c>
      <c r="I187" s="398">
        <v>0</v>
      </c>
    </row>
    <row r="188" spans="1:9" ht="47.25" x14ac:dyDescent="0.25">
      <c r="A188" s="406" t="s">
        <v>171</v>
      </c>
      <c r="B188" s="496" t="s">
        <v>160</v>
      </c>
      <c r="C188" s="412" t="s">
        <v>282</v>
      </c>
      <c r="D188" s="412" t="s">
        <v>231</v>
      </c>
      <c r="E188" s="402" t="s">
        <v>740</v>
      </c>
      <c r="F188" s="404" t="s">
        <v>184</v>
      </c>
      <c r="G188" s="398">
        <v>1166.5999999999999</v>
      </c>
      <c r="H188" s="398">
        <v>0</v>
      </c>
      <c r="I188" s="398">
        <v>0</v>
      </c>
    </row>
    <row r="189" spans="1:9" ht="78.75" x14ac:dyDescent="0.25">
      <c r="A189" s="441" t="s">
        <v>605</v>
      </c>
      <c r="B189" s="496">
        <v>881</v>
      </c>
      <c r="C189" s="413" t="s">
        <v>282</v>
      </c>
      <c r="D189" s="413" t="s">
        <v>231</v>
      </c>
      <c r="E189" s="523" t="s">
        <v>198</v>
      </c>
      <c r="F189" s="434"/>
      <c r="G189" s="395">
        <v>1700</v>
      </c>
      <c r="H189" s="395">
        <v>0</v>
      </c>
      <c r="I189" s="395">
        <v>0</v>
      </c>
    </row>
    <row r="190" spans="1:9" x14ac:dyDescent="0.25">
      <c r="A190" s="399" t="s">
        <v>199</v>
      </c>
      <c r="B190" s="496">
        <v>881</v>
      </c>
      <c r="C190" s="412" t="s">
        <v>282</v>
      </c>
      <c r="D190" s="412" t="s">
        <v>231</v>
      </c>
      <c r="E190" s="402" t="s">
        <v>200</v>
      </c>
      <c r="F190" s="404"/>
      <c r="G190" s="398">
        <v>1700</v>
      </c>
      <c r="H190" s="398">
        <v>0</v>
      </c>
      <c r="I190" s="398">
        <v>0</v>
      </c>
    </row>
    <row r="191" spans="1:9" x14ac:dyDescent="0.25">
      <c r="A191" s="399" t="s">
        <v>199</v>
      </c>
      <c r="B191" s="496">
        <v>881</v>
      </c>
      <c r="C191" s="412" t="s">
        <v>282</v>
      </c>
      <c r="D191" s="412" t="s">
        <v>231</v>
      </c>
      <c r="E191" s="402" t="s">
        <v>208</v>
      </c>
      <c r="F191" s="404"/>
      <c r="G191" s="398">
        <v>1700</v>
      </c>
      <c r="H191" s="398">
        <v>0</v>
      </c>
      <c r="I191" s="398">
        <v>0</v>
      </c>
    </row>
    <row r="192" spans="1:9" ht="71.25" customHeight="1" x14ac:dyDescent="0.25">
      <c r="A192" s="429" t="s">
        <v>730</v>
      </c>
      <c r="B192" s="496">
        <v>881</v>
      </c>
      <c r="C192" s="412" t="s">
        <v>282</v>
      </c>
      <c r="D192" s="412" t="s">
        <v>231</v>
      </c>
      <c r="E192" s="402" t="s">
        <v>731</v>
      </c>
      <c r="F192" s="404"/>
      <c r="G192" s="398">
        <v>1700</v>
      </c>
      <c r="H192" s="398">
        <v>0</v>
      </c>
      <c r="I192" s="398">
        <v>0</v>
      </c>
    </row>
    <row r="193" spans="1:9" ht="47.25" x14ac:dyDescent="0.25">
      <c r="A193" s="429" t="s">
        <v>171</v>
      </c>
      <c r="B193" s="496">
        <v>881</v>
      </c>
      <c r="C193" s="412" t="s">
        <v>282</v>
      </c>
      <c r="D193" s="412" t="s">
        <v>231</v>
      </c>
      <c r="E193" s="402" t="s">
        <v>731</v>
      </c>
      <c r="F193" s="404" t="s">
        <v>184</v>
      </c>
      <c r="G193" s="398">
        <v>1700</v>
      </c>
      <c r="H193" s="398">
        <v>0</v>
      </c>
      <c r="I193" s="398">
        <v>0</v>
      </c>
    </row>
    <row r="194" spans="1:9" ht="78.75" x14ac:dyDescent="0.25">
      <c r="A194" s="441" t="s">
        <v>605</v>
      </c>
      <c r="B194" s="496">
        <v>881</v>
      </c>
      <c r="C194" s="412" t="s">
        <v>282</v>
      </c>
      <c r="D194" s="412" t="s">
        <v>231</v>
      </c>
      <c r="E194" s="402" t="s">
        <v>198</v>
      </c>
      <c r="F194" s="404"/>
      <c r="G194" s="398">
        <v>8.1999999999999993</v>
      </c>
      <c r="H194" s="398">
        <v>0</v>
      </c>
      <c r="I194" s="398">
        <v>0</v>
      </c>
    </row>
    <row r="195" spans="1:9" x14ac:dyDescent="0.25">
      <c r="A195" s="399" t="s">
        <v>199</v>
      </c>
      <c r="B195" s="496">
        <v>881</v>
      </c>
      <c r="C195" s="412" t="s">
        <v>282</v>
      </c>
      <c r="D195" s="412" t="s">
        <v>231</v>
      </c>
      <c r="E195" s="402" t="s">
        <v>200</v>
      </c>
      <c r="F195" s="404"/>
      <c r="G195" s="398">
        <v>8.1999999999999993</v>
      </c>
      <c r="H195" s="398">
        <v>0</v>
      </c>
      <c r="I195" s="398">
        <v>0</v>
      </c>
    </row>
    <row r="196" spans="1:9" x14ac:dyDescent="0.25">
      <c r="A196" s="399" t="s">
        <v>199</v>
      </c>
      <c r="B196" s="496">
        <v>881</v>
      </c>
      <c r="C196" s="412" t="s">
        <v>282</v>
      </c>
      <c r="D196" s="412" t="s">
        <v>231</v>
      </c>
      <c r="E196" s="402" t="s">
        <v>208</v>
      </c>
      <c r="F196" s="404"/>
      <c r="G196" s="398">
        <v>8.1999999999999993</v>
      </c>
      <c r="H196" s="398">
        <v>0</v>
      </c>
      <c r="I196" s="398">
        <v>0</v>
      </c>
    </row>
    <row r="197" spans="1:9" x14ac:dyDescent="0.25">
      <c r="A197" s="429" t="s">
        <v>724</v>
      </c>
      <c r="B197" s="496">
        <v>881</v>
      </c>
      <c r="C197" s="412" t="s">
        <v>282</v>
      </c>
      <c r="D197" s="412" t="s">
        <v>231</v>
      </c>
      <c r="E197" s="402" t="s">
        <v>784</v>
      </c>
      <c r="F197" s="404"/>
      <c r="G197" s="398">
        <v>8.1999999999999993</v>
      </c>
      <c r="H197" s="398">
        <v>0</v>
      </c>
      <c r="I197" s="398">
        <v>0</v>
      </c>
    </row>
    <row r="198" spans="1:9" ht="47.25" x14ac:dyDescent="0.25">
      <c r="A198" s="429" t="s">
        <v>171</v>
      </c>
      <c r="B198" s="496">
        <v>881</v>
      </c>
      <c r="C198" s="412" t="s">
        <v>282</v>
      </c>
      <c r="D198" s="412" t="s">
        <v>231</v>
      </c>
      <c r="E198" s="402" t="s">
        <v>784</v>
      </c>
      <c r="F198" s="404" t="s">
        <v>184</v>
      </c>
      <c r="G198" s="398">
        <v>8.1999999999999993</v>
      </c>
      <c r="H198" s="398">
        <v>0</v>
      </c>
      <c r="I198" s="398">
        <v>0</v>
      </c>
    </row>
    <row r="199" spans="1:9" ht="78.75" x14ac:dyDescent="0.25">
      <c r="A199" s="441" t="s">
        <v>605</v>
      </c>
      <c r="B199" s="496">
        <v>881</v>
      </c>
      <c r="C199" s="412" t="s">
        <v>282</v>
      </c>
      <c r="D199" s="412" t="s">
        <v>231</v>
      </c>
      <c r="E199" s="402" t="s">
        <v>198</v>
      </c>
      <c r="F199" s="404"/>
      <c r="G199" s="398">
        <v>2</v>
      </c>
      <c r="H199" s="398">
        <v>0</v>
      </c>
      <c r="I199" s="398">
        <v>0</v>
      </c>
    </row>
    <row r="200" spans="1:9" x14ac:dyDescent="0.25">
      <c r="A200" s="399" t="s">
        <v>199</v>
      </c>
      <c r="B200" s="496">
        <v>881</v>
      </c>
      <c r="C200" s="412" t="s">
        <v>282</v>
      </c>
      <c r="D200" s="412" t="s">
        <v>231</v>
      </c>
      <c r="E200" s="402" t="s">
        <v>200</v>
      </c>
      <c r="F200" s="404"/>
      <c r="G200" s="398">
        <v>2</v>
      </c>
      <c r="H200" s="398">
        <v>0</v>
      </c>
      <c r="I200" s="398">
        <v>0</v>
      </c>
    </row>
    <row r="201" spans="1:9" x14ac:dyDescent="0.25">
      <c r="A201" s="399" t="s">
        <v>199</v>
      </c>
      <c r="B201" s="496">
        <v>881</v>
      </c>
      <c r="C201" s="412" t="s">
        <v>282</v>
      </c>
      <c r="D201" s="412" t="s">
        <v>231</v>
      </c>
      <c r="E201" s="402" t="s">
        <v>208</v>
      </c>
      <c r="F201" s="404"/>
      <c r="G201" s="398">
        <v>2</v>
      </c>
      <c r="H201" s="398">
        <v>0</v>
      </c>
      <c r="I201" s="398">
        <v>0</v>
      </c>
    </row>
    <row r="202" spans="1:9" x14ac:dyDescent="0.25">
      <c r="A202" s="429" t="s">
        <v>724</v>
      </c>
      <c r="B202" s="496">
        <v>881</v>
      </c>
      <c r="C202" s="412" t="s">
        <v>282</v>
      </c>
      <c r="D202" s="412" t="s">
        <v>231</v>
      </c>
      <c r="E202" s="402" t="s">
        <v>784</v>
      </c>
      <c r="F202" s="404"/>
      <c r="G202" s="398">
        <v>2</v>
      </c>
      <c r="H202" s="398">
        <v>0</v>
      </c>
      <c r="I202" s="398">
        <v>0</v>
      </c>
    </row>
    <row r="203" spans="1:9" ht="47.25" x14ac:dyDescent="0.25">
      <c r="A203" s="429" t="s">
        <v>171</v>
      </c>
      <c r="B203" s="496">
        <v>881</v>
      </c>
      <c r="C203" s="412" t="s">
        <v>282</v>
      </c>
      <c r="D203" s="412" t="s">
        <v>231</v>
      </c>
      <c r="E203" s="402" t="s">
        <v>784</v>
      </c>
      <c r="F203" s="404" t="s">
        <v>40</v>
      </c>
      <c r="G203" s="398">
        <v>2</v>
      </c>
      <c r="H203" s="398">
        <v>0</v>
      </c>
      <c r="I203" s="398">
        <v>0</v>
      </c>
    </row>
    <row r="204" spans="1:9" ht="27.75" customHeight="1" x14ac:dyDescent="0.25">
      <c r="A204" s="442" t="s">
        <v>132</v>
      </c>
      <c r="B204" s="437">
        <v>881</v>
      </c>
      <c r="C204" s="437" t="s">
        <v>282</v>
      </c>
      <c r="D204" s="437" t="s">
        <v>164</v>
      </c>
      <c r="E204" s="436"/>
      <c r="F204" s="439"/>
      <c r="G204" s="278">
        <f>G205+G217+G226+G239+G212</f>
        <v>9342.3000000000011</v>
      </c>
      <c r="H204" s="278">
        <f>H205+H217+H226+H239+H212+H235</f>
        <v>12278.3</v>
      </c>
      <c r="I204" s="278">
        <f t="shared" ref="I204" si="31">I205+I217+I226+I239+I212</f>
        <v>4072.7</v>
      </c>
    </row>
    <row r="205" spans="1:9" ht="78.75" x14ac:dyDescent="0.25">
      <c r="A205" s="399" t="s">
        <v>605</v>
      </c>
      <c r="B205" s="496">
        <v>881</v>
      </c>
      <c r="C205" s="496" t="s">
        <v>282</v>
      </c>
      <c r="D205" s="496" t="s">
        <v>164</v>
      </c>
      <c r="E205" s="494" t="s">
        <v>198</v>
      </c>
      <c r="F205" s="404"/>
      <c r="G205" s="403">
        <f>G206</f>
        <v>4240.7</v>
      </c>
      <c r="H205" s="403">
        <f t="shared" ref="G205:I206" si="32">H206</f>
        <v>3250</v>
      </c>
      <c r="I205" s="403">
        <f t="shared" si="32"/>
        <v>2748</v>
      </c>
    </row>
    <row r="206" spans="1:9" ht="29.25" customHeight="1" x14ac:dyDescent="0.25">
      <c r="A206" s="399" t="s">
        <v>199</v>
      </c>
      <c r="B206" s="496">
        <v>881</v>
      </c>
      <c r="C206" s="405" t="s">
        <v>282</v>
      </c>
      <c r="D206" s="405" t="s">
        <v>164</v>
      </c>
      <c r="E206" s="402" t="s">
        <v>200</v>
      </c>
      <c r="F206" s="404"/>
      <c r="G206" s="400">
        <f t="shared" si="32"/>
        <v>4240.7</v>
      </c>
      <c r="H206" s="400">
        <f t="shared" si="32"/>
        <v>3250</v>
      </c>
      <c r="I206" s="400">
        <f t="shared" si="32"/>
        <v>2748</v>
      </c>
    </row>
    <row r="207" spans="1:9" x14ac:dyDescent="0.25">
      <c r="A207" s="399" t="s">
        <v>199</v>
      </c>
      <c r="B207" s="496">
        <v>881</v>
      </c>
      <c r="C207" s="405" t="s">
        <v>282</v>
      </c>
      <c r="D207" s="405" t="s">
        <v>164</v>
      </c>
      <c r="E207" s="402" t="s">
        <v>208</v>
      </c>
      <c r="F207" s="404"/>
      <c r="G207" s="400">
        <f>G209+G211</f>
        <v>4240.7</v>
      </c>
      <c r="H207" s="400">
        <f>H209+H211</f>
        <v>3250</v>
      </c>
      <c r="I207" s="400">
        <f>I209+I211</f>
        <v>2748</v>
      </c>
    </row>
    <row r="208" spans="1:9" x14ac:dyDescent="0.25">
      <c r="A208" s="429" t="s">
        <v>295</v>
      </c>
      <c r="B208" s="496">
        <v>881</v>
      </c>
      <c r="C208" s="405" t="s">
        <v>282</v>
      </c>
      <c r="D208" s="405" t="s">
        <v>164</v>
      </c>
      <c r="E208" s="402" t="s">
        <v>296</v>
      </c>
      <c r="F208" s="404"/>
      <c r="G208" s="400">
        <f>G209</f>
        <v>2833</v>
      </c>
      <c r="H208" s="265">
        <f>H209</f>
        <v>3000</v>
      </c>
      <c r="I208" s="265">
        <f>I209</f>
        <v>2500</v>
      </c>
    </row>
    <row r="209" spans="1:9" ht="47.25" x14ac:dyDescent="0.25">
      <c r="A209" s="429" t="s">
        <v>171</v>
      </c>
      <c r="B209" s="496">
        <v>881</v>
      </c>
      <c r="C209" s="405" t="s">
        <v>282</v>
      </c>
      <c r="D209" s="405" t="s">
        <v>164</v>
      </c>
      <c r="E209" s="402" t="s">
        <v>296</v>
      </c>
      <c r="F209" s="404" t="s">
        <v>184</v>
      </c>
      <c r="G209" s="400">
        <v>2833</v>
      </c>
      <c r="H209" s="400">
        <v>3000</v>
      </c>
      <c r="I209" s="400">
        <v>2500</v>
      </c>
    </row>
    <row r="210" spans="1:9" ht="31.5" x14ac:dyDescent="0.25">
      <c r="A210" s="429" t="s">
        <v>297</v>
      </c>
      <c r="B210" s="496">
        <v>881</v>
      </c>
      <c r="C210" s="405" t="s">
        <v>282</v>
      </c>
      <c r="D210" s="405" t="s">
        <v>164</v>
      </c>
      <c r="E210" s="402" t="s">
        <v>298</v>
      </c>
      <c r="F210" s="404"/>
      <c r="G210" s="400">
        <f>G211</f>
        <v>1407.7</v>
      </c>
      <c r="H210" s="400">
        <f>H211</f>
        <v>250</v>
      </c>
      <c r="I210" s="400">
        <f>I211</f>
        <v>248</v>
      </c>
    </row>
    <row r="211" spans="1:9" ht="47.25" x14ac:dyDescent="0.25">
      <c r="A211" s="429" t="s">
        <v>171</v>
      </c>
      <c r="B211" s="496">
        <v>881</v>
      </c>
      <c r="C211" s="405" t="s">
        <v>282</v>
      </c>
      <c r="D211" s="405" t="s">
        <v>164</v>
      </c>
      <c r="E211" s="402" t="s">
        <v>298</v>
      </c>
      <c r="F211" s="404" t="s">
        <v>184</v>
      </c>
      <c r="G211" s="400">
        <v>1407.7</v>
      </c>
      <c r="H211" s="400">
        <v>250</v>
      </c>
      <c r="I211" s="400">
        <v>248</v>
      </c>
    </row>
    <row r="212" spans="1:9" ht="94.5" x14ac:dyDescent="0.25">
      <c r="A212" s="401" t="s">
        <v>763</v>
      </c>
      <c r="B212" s="496">
        <v>881</v>
      </c>
      <c r="C212" s="496" t="s">
        <v>282</v>
      </c>
      <c r="D212" s="496" t="s">
        <v>164</v>
      </c>
      <c r="E212" s="512" t="s">
        <v>769</v>
      </c>
      <c r="F212" s="404"/>
      <c r="G212" s="403">
        <f>G213</f>
        <v>1245.2</v>
      </c>
      <c r="H212" s="403">
        <v>0</v>
      </c>
      <c r="I212" s="403">
        <v>0</v>
      </c>
    </row>
    <row r="213" spans="1:9" x14ac:dyDescent="0.25">
      <c r="A213" s="401" t="s">
        <v>599</v>
      </c>
      <c r="B213" s="496">
        <v>881</v>
      </c>
      <c r="C213" s="496" t="s">
        <v>282</v>
      </c>
      <c r="D213" s="496" t="s">
        <v>164</v>
      </c>
      <c r="E213" s="512" t="s">
        <v>766</v>
      </c>
      <c r="F213" s="404"/>
      <c r="G213" s="403">
        <f>G216</f>
        <v>1245.2</v>
      </c>
      <c r="H213" s="403">
        <f t="shared" ref="H213:I215" si="33">H214</f>
        <v>0</v>
      </c>
      <c r="I213" s="403">
        <f t="shared" si="33"/>
        <v>0</v>
      </c>
    </row>
    <row r="214" spans="1:9" ht="47.25" x14ac:dyDescent="0.25">
      <c r="A214" s="429" t="s">
        <v>764</v>
      </c>
      <c r="B214" s="496">
        <v>881</v>
      </c>
      <c r="C214" s="405" t="s">
        <v>282</v>
      </c>
      <c r="D214" s="405" t="s">
        <v>164</v>
      </c>
      <c r="E214" s="402" t="s">
        <v>767</v>
      </c>
      <c r="F214" s="404"/>
      <c r="G214" s="400">
        <f>G215</f>
        <v>1245.2</v>
      </c>
      <c r="H214" s="400">
        <f t="shared" si="33"/>
        <v>0</v>
      </c>
      <c r="I214" s="400">
        <f t="shared" si="33"/>
        <v>0</v>
      </c>
    </row>
    <row r="215" spans="1:9" ht="31.5" x14ac:dyDescent="0.25">
      <c r="A215" s="429" t="s">
        <v>765</v>
      </c>
      <c r="B215" s="496">
        <v>881</v>
      </c>
      <c r="C215" s="405" t="s">
        <v>282</v>
      </c>
      <c r="D215" s="405" t="s">
        <v>164</v>
      </c>
      <c r="E215" s="402" t="s">
        <v>768</v>
      </c>
      <c r="F215" s="404"/>
      <c r="G215" s="400">
        <f>G216</f>
        <v>1245.2</v>
      </c>
      <c r="H215" s="400">
        <f t="shared" si="33"/>
        <v>0</v>
      </c>
      <c r="I215" s="400">
        <f t="shared" si="33"/>
        <v>0</v>
      </c>
    </row>
    <row r="216" spans="1:9" ht="47.25" x14ac:dyDescent="0.25">
      <c r="A216" s="429" t="s">
        <v>171</v>
      </c>
      <c r="B216" s="496">
        <v>881</v>
      </c>
      <c r="C216" s="405" t="s">
        <v>282</v>
      </c>
      <c r="D216" s="405" t="s">
        <v>164</v>
      </c>
      <c r="E216" s="402" t="s">
        <v>768</v>
      </c>
      <c r="F216" s="404" t="s">
        <v>184</v>
      </c>
      <c r="G216" s="400">
        <v>1245.2</v>
      </c>
      <c r="H216" s="400">
        <v>0</v>
      </c>
      <c r="I216" s="400">
        <v>0</v>
      </c>
    </row>
    <row r="217" spans="1:9" ht="94.5" x14ac:dyDescent="0.25">
      <c r="A217" s="401" t="s">
        <v>615</v>
      </c>
      <c r="B217" s="496">
        <v>881</v>
      </c>
      <c r="C217" s="496" t="s">
        <v>282</v>
      </c>
      <c r="D217" s="496" t="s">
        <v>164</v>
      </c>
      <c r="E217" s="494" t="s">
        <v>299</v>
      </c>
      <c r="F217" s="404"/>
      <c r="G217" s="403">
        <f>G221+G225</f>
        <v>1916</v>
      </c>
      <c r="H217" s="403">
        <f>H221+H225</f>
        <v>462</v>
      </c>
      <c r="I217" s="403">
        <f>I221+I225</f>
        <v>462</v>
      </c>
    </row>
    <row r="218" spans="1:9" x14ac:dyDescent="0.25">
      <c r="A218" s="401" t="s">
        <v>599</v>
      </c>
      <c r="B218" s="496">
        <v>881</v>
      </c>
      <c r="C218" s="496" t="s">
        <v>282</v>
      </c>
      <c r="D218" s="496" t="s">
        <v>164</v>
      </c>
      <c r="E218" s="494" t="s">
        <v>554</v>
      </c>
      <c r="F218" s="404"/>
      <c r="G218" s="403">
        <f>G221</f>
        <v>1216</v>
      </c>
      <c r="H218" s="403">
        <f t="shared" ref="H218:I220" si="34">H219</f>
        <v>12</v>
      </c>
      <c r="I218" s="403">
        <f t="shared" si="34"/>
        <v>12</v>
      </c>
    </row>
    <row r="219" spans="1:9" ht="31.5" x14ac:dyDescent="0.25">
      <c r="A219" s="429" t="s">
        <v>302</v>
      </c>
      <c r="B219" s="496">
        <v>881</v>
      </c>
      <c r="C219" s="405" t="s">
        <v>282</v>
      </c>
      <c r="D219" s="405" t="s">
        <v>164</v>
      </c>
      <c r="E219" s="402" t="s">
        <v>553</v>
      </c>
      <c r="F219" s="404"/>
      <c r="G219" s="400">
        <f>G220</f>
        <v>1216</v>
      </c>
      <c r="H219" s="400">
        <f t="shared" si="34"/>
        <v>12</v>
      </c>
      <c r="I219" s="400">
        <f t="shared" si="34"/>
        <v>12</v>
      </c>
    </row>
    <row r="220" spans="1:9" x14ac:dyDescent="0.25">
      <c r="A220" s="429" t="s">
        <v>38</v>
      </c>
      <c r="B220" s="496">
        <v>881</v>
      </c>
      <c r="C220" s="405" t="s">
        <v>282</v>
      </c>
      <c r="D220" s="405" t="s">
        <v>164</v>
      </c>
      <c r="E220" s="402" t="s">
        <v>552</v>
      </c>
      <c r="F220" s="404"/>
      <c r="G220" s="400">
        <f>G221</f>
        <v>1216</v>
      </c>
      <c r="H220" s="400">
        <f t="shared" si="34"/>
        <v>12</v>
      </c>
      <c r="I220" s="400">
        <f t="shared" si="34"/>
        <v>12</v>
      </c>
    </row>
    <row r="221" spans="1:9" ht="47.25" x14ac:dyDescent="0.25">
      <c r="A221" s="429" t="s">
        <v>171</v>
      </c>
      <c r="B221" s="496">
        <v>881</v>
      </c>
      <c r="C221" s="405" t="s">
        <v>282</v>
      </c>
      <c r="D221" s="405" t="s">
        <v>164</v>
      </c>
      <c r="E221" s="402" t="s">
        <v>552</v>
      </c>
      <c r="F221" s="404" t="s">
        <v>184</v>
      </c>
      <c r="G221" s="400">
        <v>1216</v>
      </c>
      <c r="H221" s="400">
        <v>12</v>
      </c>
      <c r="I221" s="400">
        <v>12</v>
      </c>
    </row>
    <row r="222" spans="1:9" x14ac:dyDescent="0.25">
      <c r="A222" s="401" t="s">
        <v>599</v>
      </c>
      <c r="B222" s="496">
        <v>881</v>
      </c>
      <c r="C222" s="496" t="s">
        <v>282</v>
      </c>
      <c r="D222" s="496" t="s">
        <v>164</v>
      </c>
      <c r="E222" s="403" t="s">
        <v>554</v>
      </c>
      <c r="F222" s="404"/>
      <c r="G222" s="403">
        <v>700</v>
      </c>
      <c r="H222" s="403">
        <v>450</v>
      </c>
      <c r="I222" s="403">
        <v>450</v>
      </c>
    </row>
    <row r="223" spans="1:9" ht="63" x14ac:dyDescent="0.25">
      <c r="A223" s="454" t="s">
        <v>664</v>
      </c>
      <c r="B223" s="496">
        <v>881</v>
      </c>
      <c r="C223" s="405" t="s">
        <v>282</v>
      </c>
      <c r="D223" s="405" t="s">
        <v>164</v>
      </c>
      <c r="E223" s="400" t="s">
        <v>575</v>
      </c>
      <c r="F223" s="404"/>
      <c r="G223" s="400">
        <v>700</v>
      </c>
      <c r="H223" s="400">
        <v>450</v>
      </c>
      <c r="I223" s="400">
        <v>450</v>
      </c>
    </row>
    <row r="224" spans="1:9" ht="53.25" customHeight="1" x14ac:dyDescent="0.25">
      <c r="A224" s="406" t="s">
        <v>672</v>
      </c>
      <c r="B224" s="496">
        <v>881</v>
      </c>
      <c r="C224" s="405" t="s">
        <v>282</v>
      </c>
      <c r="D224" s="405" t="s">
        <v>164</v>
      </c>
      <c r="E224" s="400" t="s">
        <v>665</v>
      </c>
      <c r="F224" s="404"/>
      <c r="G224" s="400">
        <v>700</v>
      </c>
      <c r="H224" s="400">
        <v>450</v>
      </c>
      <c r="I224" s="400">
        <v>450</v>
      </c>
    </row>
    <row r="225" spans="1:9" ht="47.25" x14ac:dyDescent="0.25">
      <c r="A225" s="406" t="s">
        <v>171</v>
      </c>
      <c r="B225" s="496">
        <v>881</v>
      </c>
      <c r="C225" s="405" t="s">
        <v>282</v>
      </c>
      <c r="D225" s="405" t="s">
        <v>164</v>
      </c>
      <c r="E225" s="400" t="s">
        <v>665</v>
      </c>
      <c r="F225" s="404">
        <v>240</v>
      </c>
      <c r="G225" s="400">
        <v>700</v>
      </c>
      <c r="H225" s="400">
        <v>450</v>
      </c>
      <c r="I225" s="400">
        <v>450</v>
      </c>
    </row>
    <row r="226" spans="1:9" ht="94.5" x14ac:dyDescent="0.25">
      <c r="A226" s="401" t="s">
        <v>308</v>
      </c>
      <c r="B226" s="496">
        <v>881</v>
      </c>
      <c r="C226" s="496" t="s">
        <v>282</v>
      </c>
      <c r="D226" s="496" t="s">
        <v>164</v>
      </c>
      <c r="E226" s="403" t="s">
        <v>309</v>
      </c>
      <c r="F226" s="404"/>
      <c r="G226" s="403">
        <f>G230</f>
        <v>741.6</v>
      </c>
      <c r="H226" s="403">
        <f t="shared" ref="H226:I226" si="35">H230</f>
        <v>250</v>
      </c>
      <c r="I226" s="403">
        <f t="shared" si="35"/>
        <v>702.7</v>
      </c>
    </row>
    <row r="227" spans="1:9" x14ac:dyDescent="0.25">
      <c r="A227" s="401" t="s">
        <v>720</v>
      </c>
      <c r="B227" s="496">
        <v>881</v>
      </c>
      <c r="C227" s="496" t="s">
        <v>282</v>
      </c>
      <c r="D227" s="496" t="s">
        <v>164</v>
      </c>
      <c r="E227" s="403" t="s">
        <v>589</v>
      </c>
      <c r="F227" s="404"/>
      <c r="G227" s="400">
        <f t="shared" ref="G227:I229" si="36">G228</f>
        <v>741.6</v>
      </c>
      <c r="H227" s="400">
        <f t="shared" si="36"/>
        <v>250</v>
      </c>
      <c r="I227" s="400">
        <f t="shared" si="36"/>
        <v>702.7</v>
      </c>
    </row>
    <row r="228" spans="1:9" ht="63" x14ac:dyDescent="0.25">
      <c r="A228" s="429" t="s">
        <v>574</v>
      </c>
      <c r="B228" s="496">
        <v>881</v>
      </c>
      <c r="C228" s="405" t="s">
        <v>282</v>
      </c>
      <c r="D228" s="405" t="s">
        <v>164</v>
      </c>
      <c r="E228" s="400" t="s">
        <v>563</v>
      </c>
      <c r="F228" s="404"/>
      <c r="G228" s="400">
        <f t="shared" si="36"/>
        <v>741.6</v>
      </c>
      <c r="H228" s="400">
        <f t="shared" si="36"/>
        <v>250</v>
      </c>
      <c r="I228" s="400">
        <f t="shared" si="36"/>
        <v>702.7</v>
      </c>
    </row>
    <row r="229" spans="1:9" ht="70.5" customHeight="1" x14ac:dyDescent="0.25">
      <c r="A229" s="376" t="s">
        <v>515</v>
      </c>
      <c r="B229" s="496">
        <v>881</v>
      </c>
      <c r="C229" s="405" t="s">
        <v>282</v>
      </c>
      <c r="D229" s="405" t="s">
        <v>164</v>
      </c>
      <c r="E229" s="400" t="s">
        <v>564</v>
      </c>
      <c r="F229" s="404"/>
      <c r="G229" s="400">
        <f t="shared" si="36"/>
        <v>741.6</v>
      </c>
      <c r="H229" s="400">
        <f t="shared" si="36"/>
        <v>250</v>
      </c>
      <c r="I229" s="400">
        <f t="shared" si="36"/>
        <v>702.7</v>
      </c>
    </row>
    <row r="230" spans="1:9" ht="49.5" customHeight="1" x14ac:dyDescent="0.25">
      <c r="A230" s="432" t="s">
        <v>171</v>
      </c>
      <c r="B230" s="496">
        <v>881</v>
      </c>
      <c r="C230" s="405" t="s">
        <v>282</v>
      </c>
      <c r="D230" s="405" t="s">
        <v>164</v>
      </c>
      <c r="E230" s="400" t="s">
        <v>564</v>
      </c>
      <c r="F230" s="404">
        <v>240</v>
      </c>
      <c r="G230" s="400">
        <v>741.6</v>
      </c>
      <c r="H230" s="400">
        <v>250</v>
      </c>
      <c r="I230" s="400">
        <v>702.7</v>
      </c>
    </row>
    <row r="231" spans="1:9" ht="48.75" customHeight="1" x14ac:dyDescent="0.25">
      <c r="A231" s="443" t="s">
        <v>54</v>
      </c>
      <c r="B231" s="496">
        <v>881</v>
      </c>
      <c r="C231" s="405" t="s">
        <v>282</v>
      </c>
      <c r="D231" s="405" t="s">
        <v>164</v>
      </c>
      <c r="E231" s="267" t="s">
        <v>710</v>
      </c>
      <c r="F231" s="403"/>
      <c r="G231" s="400">
        <v>0</v>
      </c>
      <c r="H231" s="400">
        <v>0</v>
      </c>
      <c r="I231" s="400">
        <v>0</v>
      </c>
    </row>
    <row r="232" spans="1:9" ht="50.25" customHeight="1" x14ac:dyDescent="0.25">
      <c r="A232" s="429" t="s">
        <v>600</v>
      </c>
      <c r="B232" s="496">
        <v>881</v>
      </c>
      <c r="C232" s="405" t="s">
        <v>282</v>
      </c>
      <c r="D232" s="405" t="s">
        <v>164</v>
      </c>
      <c r="E232" s="400" t="s">
        <v>711</v>
      </c>
      <c r="F232" s="400"/>
      <c r="G232" s="400">
        <v>0</v>
      </c>
      <c r="H232" s="400">
        <v>0</v>
      </c>
      <c r="I232" s="400">
        <v>0</v>
      </c>
    </row>
    <row r="233" spans="1:9" ht="45.75" customHeight="1" x14ac:dyDescent="0.25">
      <c r="A233" s="444" t="s">
        <v>58</v>
      </c>
      <c r="B233" s="496">
        <v>881</v>
      </c>
      <c r="C233" s="405" t="s">
        <v>282</v>
      </c>
      <c r="D233" s="405" t="s">
        <v>164</v>
      </c>
      <c r="E233" s="457" t="s">
        <v>712</v>
      </c>
      <c r="F233" s="400"/>
      <c r="G233" s="400">
        <v>0</v>
      </c>
      <c r="H233" s="400">
        <v>0</v>
      </c>
      <c r="I233" s="400">
        <v>0</v>
      </c>
    </row>
    <row r="234" spans="1:9" ht="47.25" customHeight="1" x14ac:dyDescent="0.25">
      <c r="A234" s="445" t="s">
        <v>13</v>
      </c>
      <c r="B234" s="496" t="s">
        <v>160</v>
      </c>
      <c r="C234" s="405" t="s">
        <v>282</v>
      </c>
      <c r="D234" s="405" t="s">
        <v>164</v>
      </c>
      <c r="E234" s="457" t="s">
        <v>712</v>
      </c>
      <c r="F234" s="404">
        <v>240</v>
      </c>
      <c r="G234" s="400">
        <v>0</v>
      </c>
      <c r="H234" s="400">
        <v>0</v>
      </c>
      <c r="I234" s="400">
        <v>0</v>
      </c>
    </row>
    <row r="235" spans="1:9" ht="47.25" customHeight="1" x14ac:dyDescent="0.25">
      <c r="A235" s="500" t="str">
        <f>A231</f>
        <v>Муниципальная программа "Реализация программ формирования современной городской среды"</v>
      </c>
      <c r="B235" s="497" t="s">
        <v>160</v>
      </c>
      <c r="C235" s="497" t="s">
        <v>282</v>
      </c>
      <c r="D235" s="497" t="s">
        <v>164</v>
      </c>
      <c r="E235" s="501" t="s">
        <v>758</v>
      </c>
      <c r="F235" s="116"/>
      <c r="G235" s="112">
        <v>0</v>
      </c>
      <c r="H235" s="112">
        <v>8156.3</v>
      </c>
      <c r="I235" s="112">
        <v>0</v>
      </c>
    </row>
    <row r="236" spans="1:9" ht="47.25" customHeight="1" x14ac:dyDescent="0.25">
      <c r="A236" s="502" t="str">
        <f t="shared" ref="A236:A238" si="37">A232</f>
        <v>Комплекс процессных мероприятий  "Реализация программ формирования современной городской среды"</v>
      </c>
      <c r="B236" s="497" t="s">
        <v>160</v>
      </c>
      <c r="C236" s="84" t="s">
        <v>282</v>
      </c>
      <c r="D236" s="84" t="s">
        <v>164</v>
      </c>
      <c r="E236" s="503" t="s">
        <v>759</v>
      </c>
      <c r="F236" s="95"/>
      <c r="G236" s="92">
        <v>0</v>
      </c>
      <c r="H236" s="92">
        <v>8156.3</v>
      </c>
      <c r="I236" s="92">
        <v>0</v>
      </c>
    </row>
    <row r="237" spans="1:9" ht="47.25" customHeight="1" x14ac:dyDescent="0.25">
      <c r="A237" s="502" t="str">
        <f t="shared" si="37"/>
        <v>Реализация программ формирования современной городской среды</v>
      </c>
      <c r="B237" s="497" t="s">
        <v>160</v>
      </c>
      <c r="C237" s="84" t="s">
        <v>282</v>
      </c>
      <c r="D237" s="84" t="s">
        <v>164</v>
      </c>
      <c r="E237" s="503" t="s">
        <v>760</v>
      </c>
      <c r="F237" s="95"/>
      <c r="G237" s="92">
        <v>0</v>
      </c>
      <c r="H237" s="92">
        <v>8156.3</v>
      </c>
      <c r="I237" s="92">
        <v>0</v>
      </c>
    </row>
    <row r="238" spans="1:9" ht="47.25" customHeight="1" x14ac:dyDescent="0.25">
      <c r="A238" s="502" t="str">
        <f t="shared" si="37"/>
        <v xml:space="preserve">Иные закупки товаров, работ и услуг для обеспечения государственных (муниципальных) нужд </v>
      </c>
      <c r="B238" s="497" t="s">
        <v>160</v>
      </c>
      <c r="C238" s="84" t="s">
        <v>282</v>
      </c>
      <c r="D238" s="84" t="s">
        <v>164</v>
      </c>
      <c r="E238" s="503" t="s">
        <v>760</v>
      </c>
      <c r="F238" s="95" t="s">
        <v>184</v>
      </c>
      <c r="G238" s="92">
        <v>0</v>
      </c>
      <c r="H238" s="92">
        <v>8156.3</v>
      </c>
      <c r="I238" s="92">
        <v>0</v>
      </c>
    </row>
    <row r="239" spans="1:9" ht="157.5" x14ac:dyDescent="0.25">
      <c r="A239" s="401" t="s">
        <v>722</v>
      </c>
      <c r="B239" s="496">
        <v>881</v>
      </c>
      <c r="C239" s="405" t="s">
        <v>282</v>
      </c>
      <c r="D239" s="405" t="s">
        <v>164</v>
      </c>
      <c r="E239" s="400" t="s">
        <v>496</v>
      </c>
      <c r="F239" s="404"/>
      <c r="G239" s="403">
        <f>G241</f>
        <v>1198.8</v>
      </c>
      <c r="H239" s="403">
        <f>H241</f>
        <v>160</v>
      </c>
      <c r="I239" s="403">
        <f t="shared" ref="I239" si="38">I241</f>
        <v>160</v>
      </c>
    </row>
    <row r="240" spans="1:9" x14ac:dyDescent="0.25">
      <c r="A240" s="401" t="s">
        <v>720</v>
      </c>
      <c r="B240" s="496">
        <v>881</v>
      </c>
      <c r="C240" s="405" t="s">
        <v>282</v>
      </c>
      <c r="D240" s="405" t="s">
        <v>164</v>
      </c>
      <c r="E240" s="400" t="s">
        <v>590</v>
      </c>
      <c r="F240" s="404"/>
      <c r="G240" s="403"/>
      <c r="H240" s="403"/>
      <c r="I240" s="403"/>
    </row>
    <row r="241" spans="1:10" ht="189" x14ac:dyDescent="0.25">
      <c r="A241" s="429" t="s">
        <v>601</v>
      </c>
      <c r="B241" s="496" t="s">
        <v>160</v>
      </c>
      <c r="C241" s="405" t="s">
        <v>282</v>
      </c>
      <c r="D241" s="405" t="s">
        <v>164</v>
      </c>
      <c r="E241" s="400" t="s">
        <v>570</v>
      </c>
      <c r="F241" s="404"/>
      <c r="G241" s="400">
        <v>1198.8</v>
      </c>
      <c r="H241" s="400">
        <v>160</v>
      </c>
      <c r="I241" s="400">
        <v>160</v>
      </c>
    </row>
    <row r="242" spans="1:10" ht="110.25" x14ac:dyDescent="0.25">
      <c r="A242" s="433" t="s">
        <v>516</v>
      </c>
      <c r="B242" s="496" t="s">
        <v>160</v>
      </c>
      <c r="C242" s="405" t="s">
        <v>282</v>
      </c>
      <c r="D242" s="405" t="s">
        <v>164</v>
      </c>
      <c r="E242" s="400" t="s">
        <v>571</v>
      </c>
      <c r="F242" s="404"/>
      <c r="G242" s="400">
        <v>1198.8</v>
      </c>
      <c r="H242" s="400">
        <f t="shared" ref="H242:I242" si="39">H241</f>
        <v>160</v>
      </c>
      <c r="I242" s="400">
        <f t="shared" si="39"/>
        <v>160</v>
      </c>
    </row>
    <row r="243" spans="1:10" ht="47.25" x14ac:dyDescent="0.25">
      <c r="A243" s="429" t="s">
        <v>13</v>
      </c>
      <c r="B243" s="496">
        <v>881</v>
      </c>
      <c r="C243" s="405" t="s">
        <v>282</v>
      </c>
      <c r="D243" s="405" t="s">
        <v>164</v>
      </c>
      <c r="E243" s="400" t="s">
        <v>571</v>
      </c>
      <c r="F243" s="404" t="s">
        <v>184</v>
      </c>
      <c r="G243" s="428">
        <v>1198.8</v>
      </c>
      <c r="H243" s="428">
        <v>160</v>
      </c>
      <c r="I243" s="428">
        <v>160</v>
      </c>
    </row>
    <row r="244" spans="1:10" ht="19.5" x14ac:dyDescent="0.25">
      <c r="A244" s="306" t="s">
        <v>312</v>
      </c>
      <c r="B244" s="437">
        <v>881</v>
      </c>
      <c r="C244" s="437" t="s">
        <v>313</v>
      </c>
      <c r="D244" s="437" t="s">
        <v>163</v>
      </c>
      <c r="E244" s="389" t="s">
        <v>213</v>
      </c>
      <c r="F244" s="439"/>
      <c r="G244" s="278">
        <f>G248+G249</f>
        <v>100</v>
      </c>
      <c r="H244" s="278">
        <f t="shared" ref="H244:I244" si="40">H248+H249</f>
        <v>50</v>
      </c>
      <c r="I244" s="278">
        <f t="shared" si="40"/>
        <v>50</v>
      </c>
    </row>
    <row r="245" spans="1:10" ht="24.75" customHeight="1" x14ac:dyDescent="0.25">
      <c r="A245" s="441" t="s">
        <v>135</v>
      </c>
      <c r="B245" s="496">
        <v>881</v>
      </c>
      <c r="C245" s="405" t="s">
        <v>313</v>
      </c>
      <c r="D245" s="405" t="s">
        <v>313</v>
      </c>
      <c r="E245" s="400" t="s">
        <v>213</v>
      </c>
      <c r="F245" s="404"/>
      <c r="G245" s="400">
        <f>G246</f>
        <v>50</v>
      </c>
      <c r="H245" s="400">
        <f t="shared" ref="H245:I247" si="41">H246</f>
        <v>50</v>
      </c>
      <c r="I245" s="400">
        <f t="shared" si="41"/>
        <v>50</v>
      </c>
    </row>
    <row r="246" spans="1:10" ht="94.5" x14ac:dyDescent="0.25">
      <c r="A246" s="399" t="s">
        <v>677</v>
      </c>
      <c r="B246" s="496">
        <v>881</v>
      </c>
      <c r="C246" s="405" t="s">
        <v>313</v>
      </c>
      <c r="D246" s="405" t="s">
        <v>313</v>
      </c>
      <c r="E246" s="400" t="s">
        <v>565</v>
      </c>
      <c r="F246" s="404"/>
      <c r="G246" s="400">
        <f>G247</f>
        <v>50</v>
      </c>
      <c r="H246" s="400">
        <f t="shared" si="41"/>
        <v>50</v>
      </c>
      <c r="I246" s="400">
        <f t="shared" si="41"/>
        <v>50</v>
      </c>
    </row>
    <row r="247" spans="1:10" ht="94.5" x14ac:dyDescent="0.25">
      <c r="A247" s="399" t="s">
        <v>315</v>
      </c>
      <c r="B247" s="496">
        <v>881</v>
      </c>
      <c r="C247" s="405" t="s">
        <v>313</v>
      </c>
      <c r="D247" s="405" t="s">
        <v>313</v>
      </c>
      <c r="E247" s="400" t="s">
        <v>569</v>
      </c>
      <c r="F247" s="404"/>
      <c r="G247" s="400">
        <f>G248</f>
        <v>50</v>
      </c>
      <c r="H247" s="400">
        <f t="shared" si="41"/>
        <v>50</v>
      </c>
      <c r="I247" s="400">
        <f t="shared" si="41"/>
        <v>50</v>
      </c>
    </row>
    <row r="248" spans="1:10" ht="47.25" x14ac:dyDescent="0.25">
      <c r="A248" s="429" t="s">
        <v>171</v>
      </c>
      <c r="B248" s="496">
        <v>881</v>
      </c>
      <c r="C248" s="405" t="s">
        <v>313</v>
      </c>
      <c r="D248" s="405" t="s">
        <v>313</v>
      </c>
      <c r="E248" s="400" t="s">
        <v>569</v>
      </c>
      <c r="F248" s="404">
        <v>610</v>
      </c>
      <c r="G248" s="400">
        <v>50</v>
      </c>
      <c r="H248" s="400">
        <v>50</v>
      </c>
      <c r="I248" s="400">
        <v>50</v>
      </c>
      <c r="J248" s="394">
        <v>-50</v>
      </c>
    </row>
    <row r="249" spans="1:10" ht="93" customHeight="1" x14ac:dyDescent="0.25">
      <c r="A249" s="399" t="s">
        <v>677</v>
      </c>
      <c r="B249" s="496">
        <v>881</v>
      </c>
      <c r="C249" s="496" t="s">
        <v>313</v>
      </c>
      <c r="D249" s="496" t="s">
        <v>313</v>
      </c>
      <c r="E249" s="403" t="s">
        <v>213</v>
      </c>
      <c r="F249" s="434"/>
      <c r="G249" s="403">
        <v>50</v>
      </c>
      <c r="H249" s="403">
        <v>0</v>
      </c>
      <c r="I249" s="403">
        <v>0</v>
      </c>
    </row>
    <row r="250" spans="1:10" ht="94.5" x14ac:dyDescent="0.25">
      <c r="A250" s="399" t="s">
        <v>315</v>
      </c>
      <c r="B250" s="496">
        <v>881</v>
      </c>
      <c r="C250" s="405" t="s">
        <v>313</v>
      </c>
      <c r="D250" s="405" t="s">
        <v>313</v>
      </c>
      <c r="E250" s="400" t="s">
        <v>727</v>
      </c>
      <c r="F250" s="404"/>
      <c r="G250" s="400">
        <v>50</v>
      </c>
      <c r="H250" s="400">
        <v>0</v>
      </c>
      <c r="I250" s="400">
        <v>0</v>
      </c>
    </row>
    <row r="251" spans="1:10" ht="37.5" customHeight="1" x14ac:dyDescent="0.25">
      <c r="A251" s="387" t="s">
        <v>729</v>
      </c>
      <c r="B251" s="496">
        <v>881</v>
      </c>
      <c r="C251" s="405" t="s">
        <v>313</v>
      </c>
      <c r="D251" s="405" t="s">
        <v>313</v>
      </c>
      <c r="E251" s="400" t="s">
        <v>728</v>
      </c>
      <c r="F251" s="404"/>
      <c r="G251" s="400">
        <v>50</v>
      </c>
      <c r="H251" s="400">
        <v>0</v>
      </c>
      <c r="I251" s="400">
        <v>0</v>
      </c>
    </row>
    <row r="252" spans="1:10" ht="47.25" x14ac:dyDescent="0.25">
      <c r="A252" s="429" t="s">
        <v>171</v>
      </c>
      <c r="B252" s="496">
        <v>881</v>
      </c>
      <c r="C252" s="405" t="s">
        <v>313</v>
      </c>
      <c r="D252" s="405" t="s">
        <v>313</v>
      </c>
      <c r="E252" s="400" t="str">
        <f>$E$251</f>
        <v>23 4 03 60270</v>
      </c>
      <c r="F252" s="404" t="s">
        <v>39</v>
      </c>
      <c r="G252" s="400">
        <v>50</v>
      </c>
      <c r="H252" s="400">
        <v>0</v>
      </c>
      <c r="I252" s="400">
        <v>0</v>
      </c>
      <c r="J252" s="394">
        <v>50</v>
      </c>
    </row>
    <row r="253" spans="1:10" ht="48" customHeight="1" x14ac:dyDescent="0.25">
      <c r="A253" s="306" t="s">
        <v>317</v>
      </c>
      <c r="B253" s="437">
        <v>881</v>
      </c>
      <c r="C253" s="437" t="s">
        <v>318</v>
      </c>
      <c r="D253" s="437" t="s">
        <v>163</v>
      </c>
      <c r="E253" s="278"/>
      <c r="F253" s="439"/>
      <c r="G253" s="278">
        <f>G254</f>
        <v>6199.4</v>
      </c>
      <c r="H253" s="278">
        <f t="shared" ref="H253:I253" si="42">H254</f>
        <v>5282.8</v>
      </c>
      <c r="I253" s="278">
        <f t="shared" si="42"/>
        <v>5462.9</v>
      </c>
    </row>
    <row r="254" spans="1:10" x14ac:dyDescent="0.25">
      <c r="A254" s="441" t="s">
        <v>138</v>
      </c>
      <c r="B254" s="496">
        <v>881</v>
      </c>
      <c r="C254" s="405" t="s">
        <v>318</v>
      </c>
      <c r="D254" s="405" t="s">
        <v>162</v>
      </c>
      <c r="E254" s="400"/>
      <c r="F254" s="404"/>
      <c r="G254" s="400">
        <f>G255+G260</f>
        <v>6199.4</v>
      </c>
      <c r="H254" s="400">
        <f t="shared" ref="H254:I254" si="43">H255+H260</f>
        <v>5282.8</v>
      </c>
      <c r="I254" s="400">
        <f t="shared" si="43"/>
        <v>5462.9</v>
      </c>
    </row>
    <row r="255" spans="1:10" ht="94.5" x14ac:dyDescent="0.25">
      <c r="A255" s="401" t="s">
        <v>616</v>
      </c>
      <c r="B255" s="496">
        <v>881</v>
      </c>
      <c r="C255" s="405" t="s">
        <v>318</v>
      </c>
      <c r="D255" s="405" t="s">
        <v>162</v>
      </c>
      <c r="E255" s="400" t="s">
        <v>320</v>
      </c>
      <c r="F255" s="404"/>
      <c r="G255" s="403">
        <f>G256</f>
        <v>4482</v>
      </c>
      <c r="H255" s="403">
        <f t="shared" ref="H255:I255" si="44">H256</f>
        <v>4415</v>
      </c>
      <c r="I255" s="403">
        <f t="shared" si="44"/>
        <v>4586</v>
      </c>
    </row>
    <row r="256" spans="1:10" x14ac:dyDescent="0.25">
      <c r="A256" s="401" t="s">
        <v>579</v>
      </c>
      <c r="B256" s="496">
        <v>881</v>
      </c>
      <c r="C256" s="405" t="s">
        <v>318</v>
      </c>
      <c r="D256" s="405" t="s">
        <v>162</v>
      </c>
      <c r="E256" s="400" t="s">
        <v>45</v>
      </c>
      <c r="F256" s="404"/>
      <c r="G256" s="400">
        <f>G257</f>
        <v>4482</v>
      </c>
      <c r="H256" s="400">
        <v>4415</v>
      </c>
      <c r="I256" s="400">
        <v>4586</v>
      </c>
    </row>
    <row r="257" spans="1:9" ht="47.25" x14ac:dyDescent="0.25">
      <c r="A257" s="429" t="s">
        <v>693</v>
      </c>
      <c r="B257" s="496">
        <v>881</v>
      </c>
      <c r="C257" s="405" t="s">
        <v>318</v>
      </c>
      <c r="D257" s="405" t="s">
        <v>162</v>
      </c>
      <c r="E257" s="400" t="s">
        <v>46</v>
      </c>
      <c r="F257" s="404"/>
      <c r="G257" s="400">
        <f>G258</f>
        <v>4482</v>
      </c>
      <c r="H257" s="400">
        <v>4415</v>
      </c>
      <c r="I257" s="400">
        <v>4586</v>
      </c>
    </row>
    <row r="258" spans="1:9" ht="47.25" x14ac:dyDescent="0.25">
      <c r="A258" s="429" t="s">
        <v>324</v>
      </c>
      <c r="B258" s="496">
        <v>881</v>
      </c>
      <c r="C258" s="405" t="s">
        <v>318</v>
      </c>
      <c r="D258" s="405" t="s">
        <v>162</v>
      </c>
      <c r="E258" s="400" t="s">
        <v>556</v>
      </c>
      <c r="F258" s="404"/>
      <c r="G258" s="400">
        <v>4482</v>
      </c>
      <c r="H258" s="400">
        <v>4415</v>
      </c>
      <c r="I258" s="400">
        <v>4586</v>
      </c>
    </row>
    <row r="259" spans="1:9" x14ac:dyDescent="0.25">
      <c r="A259" s="429" t="s">
        <v>326</v>
      </c>
      <c r="B259" s="496">
        <v>881</v>
      </c>
      <c r="C259" s="405" t="s">
        <v>318</v>
      </c>
      <c r="D259" s="405" t="s">
        <v>162</v>
      </c>
      <c r="E259" s="400" t="s">
        <v>556</v>
      </c>
      <c r="F259" s="404">
        <v>610</v>
      </c>
      <c r="G259" s="400">
        <v>4482</v>
      </c>
      <c r="H259" s="400">
        <v>4415</v>
      </c>
      <c r="I259" s="400">
        <v>4586</v>
      </c>
    </row>
    <row r="260" spans="1:9" x14ac:dyDescent="0.25">
      <c r="A260" s="358" t="s">
        <v>579</v>
      </c>
      <c r="B260" s="496">
        <v>881</v>
      </c>
      <c r="C260" s="405" t="s">
        <v>318</v>
      </c>
      <c r="D260" s="405" t="s">
        <v>162</v>
      </c>
      <c r="E260" s="400" t="s">
        <v>45</v>
      </c>
      <c r="F260" s="404"/>
      <c r="G260" s="403">
        <f>G263+G266</f>
        <v>1717.4</v>
      </c>
      <c r="H260" s="403">
        <v>867.8</v>
      </c>
      <c r="I260" s="403">
        <v>876.9</v>
      </c>
    </row>
    <row r="261" spans="1:9" ht="141.75" x14ac:dyDescent="0.25">
      <c r="A261" s="429" t="s">
        <v>617</v>
      </c>
      <c r="B261" s="496">
        <v>881</v>
      </c>
      <c r="C261" s="405" t="s">
        <v>318</v>
      </c>
      <c r="D261" s="405" t="s">
        <v>162</v>
      </c>
      <c r="E261" s="400" t="s">
        <v>686</v>
      </c>
      <c r="F261" s="404"/>
      <c r="G261" s="400">
        <f>G263</f>
        <v>858.7</v>
      </c>
      <c r="H261" s="400">
        <v>867.8</v>
      </c>
      <c r="I261" s="400">
        <v>876.9</v>
      </c>
    </row>
    <row r="262" spans="1:9" ht="126" x14ac:dyDescent="0.25">
      <c r="A262" s="429" t="s">
        <v>618</v>
      </c>
      <c r="B262" s="496">
        <v>881</v>
      </c>
      <c r="C262" s="405" t="s">
        <v>318</v>
      </c>
      <c r="D262" s="405" t="s">
        <v>162</v>
      </c>
      <c r="E262" s="400" t="s">
        <v>688</v>
      </c>
      <c r="F262" s="404"/>
      <c r="G262" s="400">
        <f>G263</f>
        <v>858.7</v>
      </c>
      <c r="H262" s="400">
        <v>867.8</v>
      </c>
      <c r="I262" s="400">
        <v>876.9</v>
      </c>
    </row>
    <row r="263" spans="1:9" ht="31.5" x14ac:dyDescent="0.25">
      <c r="A263" s="429" t="s">
        <v>517</v>
      </c>
      <c r="B263" s="496">
        <v>881</v>
      </c>
      <c r="C263" s="405" t="s">
        <v>318</v>
      </c>
      <c r="D263" s="405" t="s">
        <v>162</v>
      </c>
      <c r="E263" s="400" t="s">
        <v>688</v>
      </c>
      <c r="F263" s="404">
        <v>610</v>
      </c>
      <c r="G263" s="400">
        <v>858.7</v>
      </c>
      <c r="H263" s="400">
        <v>867.8</v>
      </c>
      <c r="I263" s="400">
        <v>876.9</v>
      </c>
    </row>
    <row r="264" spans="1:9" ht="141.75" x14ac:dyDescent="0.25">
      <c r="A264" s="429" t="s">
        <v>619</v>
      </c>
      <c r="B264" s="496">
        <v>881</v>
      </c>
      <c r="C264" s="405" t="s">
        <v>318</v>
      </c>
      <c r="D264" s="405" t="s">
        <v>162</v>
      </c>
      <c r="E264" s="400" t="s">
        <v>686</v>
      </c>
      <c r="F264" s="404"/>
      <c r="G264" s="415">
        <v>858.7</v>
      </c>
      <c r="H264" s="415">
        <v>0</v>
      </c>
      <c r="I264" s="415">
        <v>0</v>
      </c>
    </row>
    <row r="265" spans="1:9" ht="126" x14ac:dyDescent="0.25">
      <c r="A265" s="429" t="s">
        <v>622</v>
      </c>
      <c r="B265" s="496">
        <v>881</v>
      </c>
      <c r="C265" s="405" t="s">
        <v>318</v>
      </c>
      <c r="D265" s="405" t="s">
        <v>162</v>
      </c>
      <c r="E265" s="400" t="s">
        <v>688</v>
      </c>
      <c r="F265" s="404"/>
      <c r="G265" s="428">
        <v>858.7</v>
      </c>
      <c r="H265" s="428">
        <v>0</v>
      </c>
      <c r="I265" s="428">
        <v>0</v>
      </c>
    </row>
    <row r="266" spans="1:9" ht="31.5" x14ac:dyDescent="0.25">
      <c r="A266" s="429" t="s">
        <v>517</v>
      </c>
      <c r="B266" s="496">
        <v>881</v>
      </c>
      <c r="C266" s="405" t="s">
        <v>318</v>
      </c>
      <c r="D266" s="405" t="s">
        <v>162</v>
      </c>
      <c r="E266" s="400" t="s">
        <v>688</v>
      </c>
      <c r="F266" s="404">
        <v>610</v>
      </c>
      <c r="G266" s="428">
        <v>858.7</v>
      </c>
      <c r="H266" s="428">
        <v>0</v>
      </c>
      <c r="I266" s="428">
        <v>0</v>
      </c>
    </row>
    <row r="267" spans="1:9" ht="27" customHeight="1" x14ac:dyDescent="0.25">
      <c r="A267" s="429" t="s">
        <v>326</v>
      </c>
      <c r="B267" s="496">
        <v>881</v>
      </c>
      <c r="C267" s="405" t="s">
        <v>318</v>
      </c>
      <c r="D267" s="405" t="s">
        <v>162</v>
      </c>
      <c r="E267" s="400" t="s">
        <v>45</v>
      </c>
      <c r="F267" s="404"/>
      <c r="G267" s="400">
        <v>858.7</v>
      </c>
      <c r="H267" s="428">
        <v>0</v>
      </c>
      <c r="I267" s="428">
        <v>0</v>
      </c>
    </row>
    <row r="268" spans="1:9" ht="123.75" customHeight="1" x14ac:dyDescent="0.25">
      <c r="A268" s="429" t="s">
        <v>621</v>
      </c>
      <c r="B268" s="496">
        <v>881</v>
      </c>
      <c r="C268" s="405" t="s">
        <v>318</v>
      </c>
      <c r="D268" s="405" t="s">
        <v>162</v>
      </c>
      <c r="E268" s="400" t="s">
        <v>686</v>
      </c>
      <c r="F268" s="404"/>
      <c r="G268" s="400">
        <v>858.7</v>
      </c>
      <c r="H268" s="428">
        <v>0</v>
      </c>
      <c r="I268" s="428">
        <v>0</v>
      </c>
    </row>
    <row r="269" spans="1:9" ht="126" x14ac:dyDescent="0.25">
      <c r="A269" s="429" t="s">
        <v>620</v>
      </c>
      <c r="B269" s="496">
        <v>881</v>
      </c>
      <c r="C269" s="405" t="s">
        <v>318</v>
      </c>
      <c r="D269" s="405" t="s">
        <v>162</v>
      </c>
      <c r="E269" s="400" t="s">
        <v>688</v>
      </c>
      <c r="F269" s="404"/>
      <c r="G269" s="400">
        <v>858.7</v>
      </c>
      <c r="H269" s="428">
        <v>0</v>
      </c>
      <c r="I269" s="428">
        <v>0</v>
      </c>
    </row>
    <row r="270" spans="1:9" ht="35.25" customHeight="1" x14ac:dyDescent="0.25">
      <c r="A270" s="429" t="s">
        <v>326</v>
      </c>
      <c r="B270" s="496">
        <v>881</v>
      </c>
      <c r="C270" s="405" t="s">
        <v>318</v>
      </c>
      <c r="D270" s="405" t="s">
        <v>162</v>
      </c>
      <c r="E270" s="400" t="s">
        <v>688</v>
      </c>
      <c r="F270" s="404" t="s">
        <v>39</v>
      </c>
      <c r="G270" s="400">
        <v>858.7</v>
      </c>
      <c r="H270" s="428">
        <v>0</v>
      </c>
      <c r="I270" s="428">
        <v>0</v>
      </c>
    </row>
    <row r="271" spans="1:9" ht="18.75" x14ac:dyDescent="0.25">
      <c r="A271" s="442" t="s">
        <v>329</v>
      </c>
      <c r="B271" s="437">
        <v>881</v>
      </c>
      <c r="C271" s="437" t="s">
        <v>238</v>
      </c>
      <c r="D271" s="437" t="s">
        <v>163</v>
      </c>
      <c r="E271" s="436"/>
      <c r="F271" s="439"/>
      <c r="G271" s="435">
        <f>G272+G281</f>
        <v>2609</v>
      </c>
      <c r="H271" s="435">
        <f t="shared" ref="H271:I271" si="45">H272+H281</f>
        <v>2763</v>
      </c>
      <c r="I271" s="435">
        <f t="shared" si="45"/>
        <v>2872</v>
      </c>
    </row>
    <row r="272" spans="1:9" ht="47.25" x14ac:dyDescent="0.25">
      <c r="A272" s="401" t="s">
        <v>330</v>
      </c>
      <c r="B272" s="496">
        <v>881</v>
      </c>
      <c r="C272" s="496" t="s">
        <v>238</v>
      </c>
      <c r="D272" s="496" t="s">
        <v>162</v>
      </c>
      <c r="E272" s="494" t="s">
        <v>331</v>
      </c>
      <c r="F272" s="404"/>
      <c r="G272" s="395">
        <f>G273</f>
        <v>2609</v>
      </c>
      <c r="H272" s="269">
        <v>2713</v>
      </c>
      <c r="I272" s="269">
        <v>2822</v>
      </c>
    </row>
    <row r="273" spans="1:9" x14ac:dyDescent="0.25">
      <c r="A273" s="401" t="s">
        <v>579</v>
      </c>
      <c r="B273" s="496">
        <v>881</v>
      </c>
      <c r="C273" s="496" t="s">
        <v>238</v>
      </c>
      <c r="D273" s="496" t="s">
        <v>162</v>
      </c>
      <c r="E273" s="494" t="s">
        <v>557</v>
      </c>
      <c r="F273" s="404"/>
      <c r="G273" s="269">
        <v>2609</v>
      </c>
      <c r="H273" s="269">
        <v>2713</v>
      </c>
      <c r="I273" s="269">
        <v>2822</v>
      </c>
    </row>
    <row r="274" spans="1:9" ht="47.25" x14ac:dyDescent="0.25">
      <c r="A274" s="429" t="s">
        <v>676</v>
      </c>
      <c r="B274" s="496">
        <v>881</v>
      </c>
      <c r="C274" s="405" t="s">
        <v>238</v>
      </c>
      <c r="D274" s="405" t="s">
        <v>162</v>
      </c>
      <c r="E274" s="402" t="s">
        <v>576</v>
      </c>
      <c r="F274" s="404"/>
      <c r="G274" s="269">
        <v>2609</v>
      </c>
      <c r="H274" s="269">
        <v>2713</v>
      </c>
      <c r="I274" s="269">
        <v>2822</v>
      </c>
    </row>
    <row r="275" spans="1:9" ht="27.75" customHeight="1" x14ac:dyDescent="0.25">
      <c r="A275" s="429" t="s">
        <v>692</v>
      </c>
      <c r="B275" s="496">
        <v>881</v>
      </c>
      <c r="C275" s="405" t="s">
        <v>238</v>
      </c>
      <c r="D275" s="405" t="s">
        <v>162</v>
      </c>
      <c r="E275" s="402" t="s">
        <v>559</v>
      </c>
      <c r="F275" s="404"/>
      <c r="G275" s="269">
        <v>2609</v>
      </c>
      <c r="H275" s="269">
        <v>2713</v>
      </c>
      <c r="I275" s="269">
        <v>2822</v>
      </c>
    </row>
    <row r="276" spans="1:9" ht="31.5" x14ac:dyDescent="0.25">
      <c r="A276" s="429" t="s">
        <v>338</v>
      </c>
      <c r="B276" s="496">
        <v>881</v>
      </c>
      <c r="C276" s="405" t="s">
        <v>238</v>
      </c>
      <c r="D276" s="405" t="s">
        <v>162</v>
      </c>
      <c r="E276" s="402" t="s">
        <v>559</v>
      </c>
      <c r="F276" s="404" t="s">
        <v>518</v>
      </c>
      <c r="G276" s="269">
        <v>2609</v>
      </c>
      <c r="H276" s="269">
        <v>2713</v>
      </c>
      <c r="I276" s="269">
        <v>2822</v>
      </c>
    </row>
    <row r="277" spans="1:9" ht="32.25" customHeight="1" x14ac:dyDescent="0.25">
      <c r="A277" s="429" t="s">
        <v>142</v>
      </c>
      <c r="B277" s="496">
        <v>881</v>
      </c>
      <c r="C277" s="405" t="s">
        <v>238</v>
      </c>
      <c r="D277" s="405" t="s">
        <v>164</v>
      </c>
      <c r="E277" s="402"/>
      <c r="F277" s="404"/>
      <c r="G277" s="395">
        <f>G278</f>
        <v>0</v>
      </c>
      <c r="H277" s="395">
        <f t="shared" ref="H277:I277" si="46">H278</f>
        <v>50</v>
      </c>
      <c r="I277" s="395">
        <f t="shared" si="46"/>
        <v>50</v>
      </c>
    </row>
    <row r="278" spans="1:9" ht="94.5" x14ac:dyDescent="0.25">
      <c r="A278" s="401" t="s">
        <v>344</v>
      </c>
      <c r="B278" s="496">
        <v>881</v>
      </c>
      <c r="C278" s="496" t="s">
        <v>238</v>
      </c>
      <c r="D278" s="496" t="s">
        <v>164</v>
      </c>
      <c r="E278" s="494" t="s">
        <v>345</v>
      </c>
      <c r="F278" s="404"/>
      <c r="G278" s="395">
        <f>G281</f>
        <v>0</v>
      </c>
      <c r="H278" s="395">
        <f t="shared" ref="H278:I278" si="47">H281</f>
        <v>50</v>
      </c>
      <c r="I278" s="395">
        <f t="shared" si="47"/>
        <v>50</v>
      </c>
    </row>
    <row r="279" spans="1:9" ht="31.5" x14ac:dyDescent="0.25">
      <c r="A279" s="429" t="s">
        <v>529</v>
      </c>
      <c r="B279" s="496">
        <v>881</v>
      </c>
      <c r="C279" s="405" t="s">
        <v>238</v>
      </c>
      <c r="D279" s="405" t="s">
        <v>164</v>
      </c>
      <c r="E279" s="402" t="s">
        <v>527</v>
      </c>
      <c r="F279" s="404"/>
      <c r="G279" s="398">
        <f t="shared" ref="G279:I280" si="48">G280</f>
        <v>0</v>
      </c>
      <c r="H279" s="398">
        <f t="shared" si="48"/>
        <v>50</v>
      </c>
      <c r="I279" s="398">
        <f t="shared" si="48"/>
        <v>50</v>
      </c>
    </row>
    <row r="280" spans="1:9" x14ac:dyDescent="0.25">
      <c r="A280" s="429" t="s">
        <v>433</v>
      </c>
      <c r="B280" s="496">
        <v>881</v>
      </c>
      <c r="C280" s="405" t="s">
        <v>238</v>
      </c>
      <c r="D280" s="405" t="s">
        <v>164</v>
      </c>
      <c r="E280" s="402" t="s">
        <v>528</v>
      </c>
      <c r="F280" s="404"/>
      <c r="G280" s="398">
        <f t="shared" si="48"/>
        <v>0</v>
      </c>
      <c r="H280" s="398">
        <f t="shared" si="48"/>
        <v>50</v>
      </c>
      <c r="I280" s="398">
        <f t="shared" si="48"/>
        <v>50</v>
      </c>
    </row>
    <row r="281" spans="1:9" ht="31.5" x14ac:dyDescent="0.25">
      <c r="A281" s="429" t="s">
        <v>346</v>
      </c>
      <c r="B281" s="496">
        <v>881</v>
      </c>
      <c r="C281" s="405" t="s">
        <v>238</v>
      </c>
      <c r="D281" s="405" t="s">
        <v>164</v>
      </c>
      <c r="E281" s="402" t="s">
        <v>528</v>
      </c>
      <c r="F281" s="404" t="s">
        <v>339</v>
      </c>
      <c r="G281" s="398">
        <v>0</v>
      </c>
      <c r="H281" s="398">
        <v>50</v>
      </c>
      <c r="I281" s="398">
        <v>50</v>
      </c>
    </row>
    <row r="282" spans="1:9" ht="88.5" customHeight="1" x14ac:dyDescent="0.25">
      <c r="A282" s="306" t="s">
        <v>347</v>
      </c>
      <c r="B282" s="437">
        <v>881</v>
      </c>
      <c r="C282" s="437" t="s">
        <v>196</v>
      </c>
      <c r="D282" s="437" t="s">
        <v>163</v>
      </c>
      <c r="E282" s="436"/>
      <c r="F282" s="439"/>
      <c r="G282" s="435">
        <f>G283</f>
        <v>746</v>
      </c>
      <c r="H282" s="278">
        <f>H283</f>
        <v>754.6</v>
      </c>
      <c r="I282" s="278">
        <f>I283</f>
        <v>764.2</v>
      </c>
    </row>
    <row r="283" spans="1:9" x14ac:dyDescent="0.25">
      <c r="A283" s="441" t="s">
        <v>348</v>
      </c>
      <c r="B283" s="496">
        <v>881</v>
      </c>
      <c r="C283" s="405" t="s">
        <v>196</v>
      </c>
      <c r="D283" s="405" t="s">
        <v>162</v>
      </c>
      <c r="E283" s="494"/>
      <c r="F283" s="404"/>
      <c r="G283" s="398">
        <v>746</v>
      </c>
      <c r="H283" s="400">
        <f t="shared" ref="H283:I287" si="49">H284</f>
        <v>754.6</v>
      </c>
      <c r="I283" s="400">
        <f t="shared" si="49"/>
        <v>764.2</v>
      </c>
    </row>
    <row r="284" spans="1:9" ht="94.5" x14ac:dyDescent="0.25">
      <c r="A284" s="401" t="s">
        <v>616</v>
      </c>
      <c r="B284" s="496">
        <v>881</v>
      </c>
      <c r="C284" s="405" t="s">
        <v>196</v>
      </c>
      <c r="D284" s="405" t="s">
        <v>162</v>
      </c>
      <c r="E284" s="400" t="s">
        <v>320</v>
      </c>
      <c r="F284" s="404"/>
      <c r="G284" s="398">
        <v>746</v>
      </c>
      <c r="H284" s="400">
        <f t="shared" si="49"/>
        <v>754.6</v>
      </c>
      <c r="I284" s="400">
        <f t="shared" si="49"/>
        <v>764.2</v>
      </c>
    </row>
    <row r="285" spans="1:9" ht="31.5" customHeight="1" x14ac:dyDescent="0.25">
      <c r="A285" s="401" t="s">
        <v>579</v>
      </c>
      <c r="B285" s="496">
        <v>881</v>
      </c>
      <c r="C285" s="405" t="s">
        <v>196</v>
      </c>
      <c r="D285" s="405" t="s">
        <v>162</v>
      </c>
      <c r="E285" s="400" t="s">
        <v>45</v>
      </c>
      <c r="F285" s="404"/>
      <c r="G285" s="400">
        <v>746</v>
      </c>
      <c r="H285" s="400">
        <f t="shared" si="49"/>
        <v>754.6</v>
      </c>
      <c r="I285" s="400">
        <f t="shared" si="49"/>
        <v>764.2</v>
      </c>
    </row>
    <row r="286" spans="1:9" ht="94.5" x14ac:dyDescent="0.25">
      <c r="A286" s="429" t="s">
        <v>623</v>
      </c>
      <c r="B286" s="496">
        <v>881</v>
      </c>
      <c r="C286" s="405" t="s">
        <v>196</v>
      </c>
      <c r="D286" s="405" t="s">
        <v>162</v>
      </c>
      <c r="E286" s="400" t="s">
        <v>555</v>
      </c>
      <c r="F286" s="404"/>
      <c r="G286" s="400">
        <v>746</v>
      </c>
      <c r="H286" s="400">
        <f t="shared" si="49"/>
        <v>754.6</v>
      </c>
      <c r="I286" s="400">
        <f t="shared" si="49"/>
        <v>764.2</v>
      </c>
    </row>
    <row r="287" spans="1:9" ht="78.75" x14ac:dyDescent="0.25">
      <c r="A287" s="429" t="s">
        <v>624</v>
      </c>
      <c r="B287" s="496">
        <v>881</v>
      </c>
      <c r="C287" s="405" t="s">
        <v>196</v>
      </c>
      <c r="D287" s="405" t="s">
        <v>162</v>
      </c>
      <c r="E287" s="400" t="s">
        <v>673</v>
      </c>
      <c r="F287" s="404"/>
      <c r="G287" s="400">
        <v>746</v>
      </c>
      <c r="H287" s="400">
        <f t="shared" si="49"/>
        <v>754.6</v>
      </c>
      <c r="I287" s="400">
        <f t="shared" si="49"/>
        <v>764.2</v>
      </c>
    </row>
    <row r="288" spans="1:9" ht="34.5" customHeight="1" x14ac:dyDescent="0.25">
      <c r="A288" s="429" t="s">
        <v>326</v>
      </c>
      <c r="B288" s="496">
        <v>881</v>
      </c>
      <c r="C288" s="405" t="s">
        <v>196</v>
      </c>
      <c r="D288" s="405" t="s">
        <v>162</v>
      </c>
      <c r="E288" s="400" t="s">
        <v>673</v>
      </c>
      <c r="F288" s="404">
        <v>610</v>
      </c>
      <c r="G288" s="400">
        <v>746</v>
      </c>
      <c r="H288" s="400">
        <v>754.6</v>
      </c>
      <c r="I288" s="400">
        <v>764.2</v>
      </c>
    </row>
    <row r="289" spans="1:14" ht="20.25" customHeight="1" x14ac:dyDescent="0.25">
      <c r="A289" s="401" t="s">
        <v>354</v>
      </c>
      <c r="B289" s="266"/>
      <c r="C289" s="496"/>
      <c r="D289" s="496"/>
      <c r="E289" s="494"/>
      <c r="F289" s="404"/>
      <c r="G289" s="395">
        <f>G15</f>
        <v>40446.600000000006</v>
      </c>
      <c r="H289" s="395">
        <f>H15</f>
        <v>38906.300000000003</v>
      </c>
      <c r="I289" s="395">
        <f>I15</f>
        <v>33132.9</v>
      </c>
    </row>
    <row r="290" spans="1:14" x14ac:dyDescent="0.25">
      <c r="A290" s="308" t="s">
        <v>453</v>
      </c>
      <c r="B290" s="270"/>
      <c r="C290" s="271"/>
      <c r="D290" s="271"/>
      <c r="E290" s="270"/>
      <c r="F290" s="271"/>
      <c r="G290" s="270">
        <v>0</v>
      </c>
      <c r="H290" s="272">
        <v>674</v>
      </c>
      <c r="I290" s="270">
        <v>1355</v>
      </c>
    </row>
    <row r="291" spans="1:14" ht="18.75" customHeight="1" x14ac:dyDescent="0.3">
      <c r="A291" s="281" t="s">
        <v>452</v>
      </c>
      <c r="B291" s="281"/>
      <c r="C291" s="439"/>
      <c r="D291" s="439"/>
      <c r="E291" s="285"/>
      <c r="F291" s="285"/>
      <c r="G291" s="278">
        <f>G289</f>
        <v>40446.600000000006</v>
      </c>
      <c r="H291" s="286">
        <f>H289+H290</f>
        <v>39580.300000000003</v>
      </c>
      <c r="I291" s="287">
        <f>I289+I290</f>
        <v>34487.9</v>
      </c>
    </row>
    <row r="292" spans="1:14" ht="38.25" customHeight="1" x14ac:dyDescent="0.3">
      <c r="A292" s="288"/>
      <c r="B292" s="288"/>
      <c r="C292" s="289"/>
      <c r="D292" s="289"/>
      <c r="E292" s="290"/>
      <c r="F292" s="290"/>
      <c r="G292" s="290"/>
      <c r="H292" s="290"/>
      <c r="I292" s="290"/>
    </row>
    <row r="293" spans="1:14" ht="144" customHeight="1" x14ac:dyDescent="0.25"/>
    <row r="303" spans="1:14" x14ac:dyDescent="0.25">
      <c r="N303" s="80"/>
    </row>
    <row r="304" spans="1:14" x14ac:dyDescent="0.25">
      <c r="N304" s="80"/>
    </row>
    <row r="305" spans="14:14" x14ac:dyDescent="0.25">
      <c r="N305" s="80"/>
    </row>
    <row r="306" spans="14:14" x14ac:dyDescent="0.25">
      <c r="N306" s="80"/>
    </row>
    <row r="307" spans="14:14" x14ac:dyDescent="0.25">
      <c r="N307" s="81"/>
    </row>
    <row r="308" spans="14:14" x14ac:dyDescent="0.25">
      <c r="N308" s="82"/>
    </row>
    <row r="309" spans="14:14" x14ac:dyDescent="0.25">
      <c r="N309" s="82"/>
    </row>
    <row r="310" spans="14:14" x14ac:dyDescent="0.25">
      <c r="N310" s="82"/>
    </row>
    <row r="311" spans="14:14" x14ac:dyDescent="0.25">
      <c r="N311" s="82"/>
    </row>
    <row r="312" spans="14:14" x14ac:dyDescent="0.25">
      <c r="N312" s="82"/>
    </row>
    <row r="313" spans="14:14" x14ac:dyDescent="0.25">
      <c r="N313" s="82"/>
    </row>
    <row r="314" spans="14:14" ht="24.75" customHeight="1" x14ac:dyDescent="0.25">
      <c r="N314" s="82"/>
    </row>
    <row r="315" spans="14:14" x14ac:dyDescent="0.25">
      <c r="N315" s="417"/>
    </row>
    <row r="325" spans="12:16" x14ac:dyDescent="0.25">
      <c r="L325" s="21"/>
      <c r="N325" s="21"/>
    </row>
    <row r="328" spans="12:16" ht="105" customHeight="1" x14ac:dyDescent="0.25">
      <c r="P328" s="394">
        <f>O319-N361</f>
        <v>0</v>
      </c>
    </row>
    <row r="355" spans="11:13" ht="72" customHeight="1" x14ac:dyDescent="0.25">
      <c r="K355" s="420"/>
      <c r="L355" s="420"/>
      <c r="M355" s="420"/>
    </row>
    <row r="356" spans="11:13" ht="45" customHeight="1" x14ac:dyDescent="0.25"/>
    <row r="357" spans="11:13" ht="45" customHeight="1" x14ac:dyDescent="0.25"/>
    <row r="358" spans="11:13" ht="45" customHeight="1" x14ac:dyDescent="0.25"/>
    <row r="359" spans="11:13" ht="45" customHeight="1" x14ac:dyDescent="0.25"/>
  </sheetData>
  <autoFilter ref="A15:IV294"/>
  <mergeCells count="15">
    <mergeCell ref="G12:I12"/>
    <mergeCell ref="C6:H6"/>
    <mergeCell ref="A8:G10"/>
    <mergeCell ref="C1:I1"/>
    <mergeCell ref="E2:I2"/>
    <mergeCell ref="C3:I3"/>
    <mergeCell ref="C2:D2"/>
    <mergeCell ref="A12:A13"/>
    <mergeCell ref="C12:C13"/>
    <mergeCell ref="D12:D13"/>
    <mergeCell ref="E12:E13"/>
    <mergeCell ref="F12:F13"/>
    <mergeCell ref="B12:B13"/>
    <mergeCell ref="B5:I5"/>
    <mergeCell ref="E4:I4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6"/>
  <sheetViews>
    <sheetView topLeftCell="A260" zoomScale="150" zoomScaleNormal="150" workbookViewId="0">
      <selection activeCell="A263" sqref="A263"/>
    </sheetView>
  </sheetViews>
  <sheetFormatPr defaultRowHeight="15.75" x14ac:dyDescent="0.25"/>
  <cols>
    <col min="1" max="1" width="74.42578125" style="407" customWidth="1"/>
    <col min="2" max="2" width="15.85546875" style="414" customWidth="1"/>
    <col min="3" max="3" width="11.28515625" style="414" customWidth="1"/>
    <col min="4" max="4" width="9.85546875" style="414" customWidth="1"/>
    <col min="5" max="5" width="12.85546875" style="393" customWidth="1"/>
    <col min="6" max="6" width="13.42578125" style="421" customWidth="1"/>
    <col min="7" max="7" width="11.7109375" style="421" customWidth="1"/>
    <col min="8" max="8" width="0.5703125" style="408" hidden="1" customWidth="1"/>
    <col min="9" max="9" width="0.85546875" style="408" hidden="1" customWidth="1"/>
    <col min="10" max="16384" width="9.140625" style="408"/>
  </cols>
  <sheetData>
    <row r="1" spans="1:9" x14ac:dyDescent="0.25">
      <c r="C1" s="531" t="s">
        <v>776</v>
      </c>
      <c r="D1" s="531"/>
      <c r="E1" s="531"/>
      <c r="F1" s="531"/>
      <c r="G1" s="531"/>
      <c r="H1" s="531"/>
      <c r="I1" s="531"/>
    </row>
    <row r="2" spans="1:9" x14ac:dyDescent="0.25">
      <c r="A2" s="608" t="s">
        <v>640</v>
      </c>
      <c r="B2" s="609"/>
      <c r="C2" s="609"/>
      <c r="D2" s="609"/>
      <c r="E2" s="609"/>
      <c r="F2" s="609"/>
      <c r="G2" s="609"/>
    </row>
    <row r="3" spans="1:9" x14ac:dyDescent="0.25">
      <c r="A3" s="422"/>
      <c r="B3" s="393"/>
      <c r="C3" s="531" t="s">
        <v>500</v>
      </c>
      <c r="D3" s="531"/>
      <c r="E3" s="531"/>
      <c r="F3" s="531"/>
      <c r="G3" s="531"/>
      <c r="H3" s="531"/>
      <c r="I3" s="531"/>
    </row>
    <row r="4" spans="1:9" x14ac:dyDescent="0.25">
      <c r="B4" s="393"/>
      <c r="C4" s="507"/>
      <c r="D4" s="596" t="s">
        <v>501</v>
      </c>
      <c r="E4" s="601"/>
      <c r="F4" s="601"/>
      <c r="G4" s="601"/>
      <c r="H4" s="505"/>
      <c r="I4" s="505"/>
    </row>
    <row r="5" spans="1:9" x14ac:dyDescent="0.25">
      <c r="B5" s="531" t="s">
        <v>780</v>
      </c>
      <c r="C5" s="610"/>
      <c r="D5" s="610"/>
      <c r="E5" s="610"/>
      <c r="F5" s="610"/>
      <c r="G5" s="610"/>
      <c r="H5" s="610"/>
      <c r="I5" s="610"/>
    </row>
    <row r="6" spans="1:9" x14ac:dyDescent="0.25">
      <c r="B6" s="602"/>
      <c r="C6" s="602"/>
      <c r="D6" s="602"/>
      <c r="E6" s="602"/>
      <c r="F6" s="602"/>
      <c r="G6" s="602"/>
    </row>
    <row r="7" spans="1:9" x14ac:dyDescent="0.25">
      <c r="B7" s="409"/>
      <c r="C7" s="602"/>
      <c r="D7" s="602"/>
      <c r="E7" s="602"/>
    </row>
    <row r="8" spans="1:9" ht="16.5" x14ac:dyDescent="0.25">
      <c r="A8" s="605"/>
      <c r="B8" s="605"/>
      <c r="C8" s="605"/>
      <c r="D8" s="605"/>
      <c r="E8" s="605"/>
    </row>
    <row r="9" spans="1:9" ht="15.75" customHeight="1" x14ac:dyDescent="0.25">
      <c r="A9" s="607" t="s">
        <v>699</v>
      </c>
      <c r="B9" s="607"/>
      <c r="C9" s="607"/>
      <c r="D9" s="607"/>
      <c r="E9" s="607"/>
      <c r="F9" s="607"/>
      <c r="G9" s="607"/>
    </row>
    <row r="10" spans="1:9" ht="15.75" customHeight="1" x14ac:dyDescent="0.25">
      <c r="A10" s="607"/>
      <c r="B10" s="607"/>
      <c r="C10" s="607"/>
      <c r="D10" s="607"/>
      <c r="E10" s="607"/>
      <c r="F10" s="607"/>
      <c r="G10" s="607"/>
    </row>
    <row r="11" spans="1:9" ht="72" customHeight="1" x14ac:dyDescent="0.25">
      <c r="A11" s="607"/>
      <c r="B11" s="607"/>
      <c r="C11" s="607"/>
      <c r="D11" s="607"/>
      <c r="E11" s="607"/>
      <c r="F11" s="607"/>
      <c r="G11" s="607"/>
    </row>
    <row r="12" spans="1:9" ht="36" customHeight="1" x14ac:dyDescent="0.25">
      <c r="A12" s="446"/>
      <c r="B12" s="511"/>
      <c r="C12" s="511"/>
      <c r="D12" s="511"/>
      <c r="E12" s="508"/>
    </row>
    <row r="13" spans="1:9" ht="36" customHeight="1" x14ac:dyDescent="0.25">
      <c r="A13" s="603" t="s">
        <v>151</v>
      </c>
      <c r="B13" s="604" t="s">
        <v>155</v>
      </c>
      <c r="C13" s="604" t="s">
        <v>156</v>
      </c>
      <c r="D13" s="604" t="s">
        <v>460</v>
      </c>
      <c r="E13" s="606" t="s">
        <v>157</v>
      </c>
      <c r="F13" s="606"/>
      <c r="G13" s="606"/>
    </row>
    <row r="14" spans="1:9" x14ac:dyDescent="0.25">
      <c r="A14" s="603"/>
      <c r="B14" s="604"/>
      <c r="C14" s="604"/>
      <c r="D14" s="604"/>
      <c r="E14" s="359" t="s">
        <v>437</v>
      </c>
      <c r="F14" s="359" t="s">
        <v>52</v>
      </c>
      <c r="G14" s="359" t="s">
        <v>503</v>
      </c>
    </row>
    <row r="15" spans="1:9" x14ac:dyDescent="0.25">
      <c r="A15" s="410">
        <v>1</v>
      </c>
      <c r="B15" s="410">
        <v>2</v>
      </c>
      <c r="C15" s="410">
        <v>3</v>
      </c>
      <c r="D15" s="410">
        <v>4</v>
      </c>
      <c r="E15" s="410">
        <v>5</v>
      </c>
      <c r="F15" s="410">
        <v>6</v>
      </c>
      <c r="G15" s="410">
        <v>7</v>
      </c>
    </row>
    <row r="16" spans="1:9" x14ac:dyDescent="0.25">
      <c r="A16" s="486" t="s">
        <v>158</v>
      </c>
      <c r="B16" s="496"/>
      <c r="C16" s="496"/>
      <c r="D16" s="496"/>
      <c r="E16" s="395">
        <f>E23+E29+E40+E41+E51+E57+E66+E76+E86+E92+E98+E108+E122+E132+E138+E160+E169+E171+E197+E155+E82+E22+E65</f>
        <v>40446.599999999991</v>
      </c>
      <c r="F16" s="395">
        <f>F23+F29+F40+F41+F51+F57+F66+F76+F86+F92+F98+F108+F122+F132+F138+F160+F169+F171+F197+F75+F161</f>
        <v>38906.300000000003</v>
      </c>
      <c r="G16" s="395">
        <f>G23+G29+G40+G41+G51+G57+G66+G76+G86+G92+G98+G108+G122+G132+G138+G160+G169+G171+G197+G75</f>
        <v>33132.9</v>
      </c>
    </row>
    <row r="17" spans="1:7" ht="68.25" customHeight="1" x14ac:dyDescent="0.25">
      <c r="A17" s="486" t="str">
        <f>'приложение 4'!A212</f>
        <v>Муниципальная программа «Комплексное развитие сельских территорий в муниципальном образовании«Кисельнинское сельское поселение» Волховского муниципального района Ленинградской области</v>
      </c>
      <c r="B17" s="496" t="str">
        <f>'приложение 4'!E212</f>
        <v>06 0 00 00000</v>
      </c>
      <c r="C17" s="496"/>
      <c r="D17" s="496"/>
      <c r="E17" s="395">
        <f>E18</f>
        <v>1245.2</v>
      </c>
      <c r="F17" s="395">
        <f t="shared" ref="F17:G17" si="0">F18</f>
        <v>0</v>
      </c>
      <c r="G17" s="395">
        <f t="shared" si="0"/>
        <v>0</v>
      </c>
    </row>
    <row r="18" spans="1:7" x14ac:dyDescent="0.25">
      <c r="A18" s="486" t="str">
        <f>'приложение 4'!A213</f>
        <v>Комплекс процессных мероприятий</v>
      </c>
      <c r="B18" s="496" t="str">
        <f>'приложение 4'!E213</f>
        <v>06 8 00 00000</v>
      </c>
      <c r="C18" s="496"/>
      <c r="D18" s="496"/>
      <c r="E18" s="395">
        <f>E19</f>
        <v>1245.2</v>
      </c>
      <c r="F18" s="395">
        <f t="shared" ref="F18:G18" si="1">F19</f>
        <v>0</v>
      </c>
      <c r="G18" s="395">
        <f t="shared" si="1"/>
        <v>0</v>
      </c>
    </row>
    <row r="19" spans="1:7" ht="30" customHeight="1" x14ac:dyDescent="0.25">
      <c r="A19" s="486" t="str">
        <f>'приложение 4'!A214</f>
        <v>Основное мероприятие "Развитие транспортоной ифраструктуры и благоустройство сельских территорий"</v>
      </c>
      <c r="B19" s="496" t="str">
        <f>'приложение 4'!E214</f>
        <v>06 8 01 00000</v>
      </c>
      <c r="C19" s="496"/>
      <c r="D19" s="496"/>
      <c r="E19" s="395">
        <f>E20</f>
        <v>1245.2</v>
      </c>
      <c r="F19" s="395">
        <f t="shared" ref="F19:G19" si="2">F20</f>
        <v>0</v>
      </c>
      <c r="G19" s="395">
        <f t="shared" si="2"/>
        <v>0</v>
      </c>
    </row>
    <row r="20" spans="1:7" ht="38.25" customHeight="1" x14ac:dyDescent="0.25">
      <c r="A20" s="486" t="str">
        <f>'приложение 4'!A215</f>
        <v>Благоустройство детской площадки у домов № 7,8,9,11,12 по ул. Центральная, д. Кисельня</v>
      </c>
      <c r="B20" s="496" t="str">
        <f>'приложение 4'!E215</f>
        <v>06 8 01 S5670</v>
      </c>
      <c r="C20" s="496"/>
      <c r="D20" s="496"/>
      <c r="E20" s="395">
        <f>E21</f>
        <v>1245.2</v>
      </c>
      <c r="F20" s="395">
        <f t="shared" ref="F20:G20" si="3">F21</f>
        <v>0</v>
      </c>
      <c r="G20" s="395">
        <f t="shared" si="3"/>
        <v>0</v>
      </c>
    </row>
    <row r="21" spans="1:7" ht="31.5" x14ac:dyDescent="0.25">
      <c r="A21" s="486" t="str">
        <f>'приложение 4'!A216</f>
        <v>Иные закупки товаров, работ и услуг для обеспечения государственных (муниципальных) нужд</v>
      </c>
      <c r="B21" s="496" t="str">
        <f>'приложение 4'!E216</f>
        <v>06 8 01 S5670</v>
      </c>
      <c r="C21" s="496"/>
      <c r="D21" s="496"/>
      <c r="E21" s="395">
        <f>E22</f>
        <v>1245.2</v>
      </c>
      <c r="F21" s="395">
        <f t="shared" ref="F21:G21" si="4">F22</f>
        <v>0</v>
      </c>
      <c r="G21" s="395">
        <f t="shared" si="4"/>
        <v>0</v>
      </c>
    </row>
    <row r="22" spans="1:7" x14ac:dyDescent="0.25">
      <c r="A22" s="486" t="s">
        <v>117</v>
      </c>
      <c r="B22" s="496" t="s">
        <v>768</v>
      </c>
      <c r="C22" s="496" t="s">
        <v>184</v>
      </c>
      <c r="D22" s="405" t="s">
        <v>9</v>
      </c>
      <c r="E22" s="395">
        <v>1245.2</v>
      </c>
      <c r="F22" s="395">
        <v>0</v>
      </c>
      <c r="G22" s="395">
        <v>0</v>
      </c>
    </row>
    <row r="23" spans="1:7" ht="78.75" x14ac:dyDescent="0.25">
      <c r="A23" s="481" t="s">
        <v>654</v>
      </c>
      <c r="B23" s="509" t="s">
        <v>578</v>
      </c>
      <c r="C23" s="463"/>
      <c r="D23" s="463"/>
      <c r="E23" s="360">
        <f>E27</f>
        <v>6</v>
      </c>
      <c r="F23" s="360">
        <f t="shared" ref="F23:G23" si="5">F27</f>
        <v>6</v>
      </c>
      <c r="G23" s="360">
        <f t="shared" si="5"/>
        <v>6</v>
      </c>
    </row>
    <row r="24" spans="1:7" x14ac:dyDescent="0.25">
      <c r="A24" s="468" t="s">
        <v>583</v>
      </c>
      <c r="B24" s="463" t="s">
        <v>580</v>
      </c>
      <c r="C24" s="463"/>
      <c r="D24" s="463"/>
      <c r="E24" s="465">
        <v>6</v>
      </c>
      <c r="F24" s="465">
        <v>6</v>
      </c>
      <c r="G24" s="465">
        <v>6</v>
      </c>
    </row>
    <row r="25" spans="1:7" ht="47.25" x14ac:dyDescent="0.25">
      <c r="A25" s="482" t="s">
        <v>700</v>
      </c>
      <c r="B25" s="463" t="s">
        <v>581</v>
      </c>
      <c r="C25" s="463"/>
      <c r="D25" s="463"/>
      <c r="E25" s="465">
        <v>6</v>
      </c>
      <c r="F25" s="465">
        <v>6</v>
      </c>
      <c r="G25" s="465">
        <v>6</v>
      </c>
    </row>
    <row r="26" spans="1:7" ht="47.25" customHeight="1" x14ac:dyDescent="0.25">
      <c r="A26" s="406" t="s">
        <v>678</v>
      </c>
      <c r="B26" s="361" t="s">
        <v>582</v>
      </c>
      <c r="C26" s="361"/>
      <c r="D26" s="361"/>
      <c r="E26" s="484">
        <v>6</v>
      </c>
      <c r="F26" s="484">
        <v>6</v>
      </c>
      <c r="G26" s="484">
        <v>6</v>
      </c>
    </row>
    <row r="27" spans="1:7" ht="31.5" x14ac:dyDescent="0.25">
      <c r="A27" s="406" t="s">
        <v>171</v>
      </c>
      <c r="B27" s="463" t="s">
        <v>582</v>
      </c>
      <c r="C27" s="463" t="s">
        <v>184</v>
      </c>
      <c r="D27" s="362"/>
      <c r="E27" s="465">
        <v>6</v>
      </c>
      <c r="F27" s="465">
        <v>6</v>
      </c>
      <c r="G27" s="465">
        <v>6</v>
      </c>
    </row>
    <row r="28" spans="1:7" x14ac:dyDescent="0.25">
      <c r="A28" s="455" t="s">
        <v>117</v>
      </c>
      <c r="B28" s="361" t="s">
        <v>582</v>
      </c>
      <c r="C28" s="361" t="s">
        <v>184</v>
      </c>
      <c r="D28" s="361" t="s">
        <v>461</v>
      </c>
      <c r="E28" s="484">
        <v>6</v>
      </c>
      <c r="F28" s="484">
        <v>6</v>
      </c>
      <c r="G28" s="484">
        <v>6</v>
      </c>
    </row>
    <row r="29" spans="1:7" ht="94.5" x14ac:dyDescent="0.25">
      <c r="A29" s="456" t="s">
        <v>701</v>
      </c>
      <c r="B29" s="487" t="s">
        <v>511</v>
      </c>
      <c r="C29" s="506"/>
      <c r="D29" s="487"/>
      <c r="E29" s="459">
        <f>E30</f>
        <v>8</v>
      </c>
      <c r="F29" s="459" t="str">
        <f>'приложение 4'!H66</f>
        <v>8,0</v>
      </c>
      <c r="G29" s="459" t="str">
        <f>'приложение 4'!I66</f>
        <v>8,0</v>
      </c>
    </row>
    <row r="30" spans="1:7" x14ac:dyDescent="0.25">
      <c r="A30" s="468" t="s">
        <v>583</v>
      </c>
      <c r="B30" s="461" t="s">
        <v>533</v>
      </c>
      <c r="C30" s="473"/>
      <c r="D30" s="461"/>
      <c r="E30" s="428">
        <v>8</v>
      </c>
      <c r="F30" s="428">
        <v>8</v>
      </c>
      <c r="G30" s="428">
        <v>8</v>
      </c>
    </row>
    <row r="31" spans="1:7" ht="78.75" x14ac:dyDescent="0.25">
      <c r="A31" s="458" t="s">
        <v>702</v>
      </c>
      <c r="B31" s="461" t="s">
        <v>534</v>
      </c>
      <c r="C31" s="473"/>
      <c r="D31" s="461"/>
      <c r="E31" s="428">
        <v>8</v>
      </c>
      <c r="F31" s="428">
        <v>8</v>
      </c>
      <c r="G31" s="428">
        <v>8</v>
      </c>
    </row>
    <row r="32" spans="1:7" ht="79.5" customHeight="1" x14ac:dyDescent="0.25">
      <c r="A32" s="458" t="s">
        <v>679</v>
      </c>
      <c r="B32" s="461" t="s">
        <v>535</v>
      </c>
      <c r="C32" s="473"/>
      <c r="D32" s="461"/>
      <c r="E32" s="428">
        <v>8</v>
      </c>
      <c r="F32" s="428">
        <v>8</v>
      </c>
      <c r="G32" s="428">
        <v>8</v>
      </c>
    </row>
    <row r="33" spans="1:9" ht="31.5" x14ac:dyDescent="0.25">
      <c r="A33" s="458" t="s">
        <v>171</v>
      </c>
      <c r="B33" s="461" t="s">
        <v>535</v>
      </c>
      <c r="C33" s="473">
        <v>240</v>
      </c>
      <c r="D33" s="461"/>
      <c r="E33" s="428">
        <v>8</v>
      </c>
      <c r="F33" s="428">
        <v>8</v>
      </c>
      <c r="G33" s="428">
        <v>8</v>
      </c>
    </row>
    <row r="34" spans="1:9" x14ac:dyDescent="0.25">
      <c r="A34" s="406" t="s">
        <v>117</v>
      </c>
      <c r="B34" s="461" t="s">
        <v>535</v>
      </c>
      <c r="C34" s="473">
        <v>240</v>
      </c>
      <c r="D34" s="461" t="s">
        <v>461</v>
      </c>
      <c r="E34" s="428">
        <v>8</v>
      </c>
      <c r="F34" s="428">
        <v>8</v>
      </c>
      <c r="G34" s="428">
        <v>8</v>
      </c>
    </row>
    <row r="35" spans="1:9" ht="63" customHeight="1" x14ac:dyDescent="0.25">
      <c r="A35" s="401" t="s">
        <v>641</v>
      </c>
      <c r="B35" s="510" t="s">
        <v>514</v>
      </c>
      <c r="C35" s="509"/>
      <c r="D35" s="509"/>
      <c r="E35" s="459">
        <f>'приложение 4'!G176</f>
        <v>3000</v>
      </c>
      <c r="F35" s="459">
        <f>'приложение 4'!H176</f>
        <v>6000</v>
      </c>
      <c r="G35" s="459">
        <f>'приложение 4'!I176</f>
        <v>5400</v>
      </c>
    </row>
    <row r="36" spans="1:9" x14ac:dyDescent="0.25">
      <c r="A36" s="483" t="s">
        <v>583</v>
      </c>
      <c r="B36" s="431" t="s">
        <v>521</v>
      </c>
      <c r="C36" s="463"/>
      <c r="D36" s="463"/>
      <c r="E36" s="428">
        <v>3000</v>
      </c>
      <c r="F36" s="428">
        <f t="shared" ref="F36:G39" si="6">F37</f>
        <v>6000</v>
      </c>
      <c r="G36" s="428">
        <f t="shared" si="6"/>
        <v>5400</v>
      </c>
    </row>
    <row r="37" spans="1:9" s="447" customFormat="1" ht="66" customHeight="1" x14ac:dyDescent="0.25">
      <c r="A37" s="432" t="s">
        <v>642</v>
      </c>
      <c r="B37" s="460" t="s">
        <v>522</v>
      </c>
      <c r="C37" s="461"/>
      <c r="D37" s="461"/>
      <c r="E37" s="428">
        <f>E38</f>
        <v>3000</v>
      </c>
      <c r="F37" s="428">
        <f t="shared" si="6"/>
        <v>6000</v>
      </c>
      <c r="G37" s="428">
        <f t="shared" si="6"/>
        <v>5400</v>
      </c>
    </row>
    <row r="38" spans="1:9" s="447" customFormat="1" ht="17.25" customHeight="1" x14ac:dyDescent="0.25">
      <c r="A38" s="462" t="s">
        <v>680</v>
      </c>
      <c r="B38" s="460" t="s">
        <v>536</v>
      </c>
      <c r="C38" s="461"/>
      <c r="D38" s="461"/>
      <c r="E38" s="428">
        <f>E39</f>
        <v>3000</v>
      </c>
      <c r="F38" s="428">
        <f t="shared" si="6"/>
        <v>6000</v>
      </c>
      <c r="G38" s="428">
        <f t="shared" si="6"/>
        <v>5400</v>
      </c>
    </row>
    <row r="39" spans="1:9" s="447" customFormat="1" ht="31.5" customHeight="1" x14ac:dyDescent="0.25">
      <c r="A39" s="462" t="s">
        <v>171</v>
      </c>
      <c r="B39" s="431" t="s">
        <v>536</v>
      </c>
      <c r="C39" s="463" t="s">
        <v>184</v>
      </c>
      <c r="D39" s="463"/>
      <c r="E39" s="428">
        <v>3000</v>
      </c>
      <c r="F39" s="428">
        <f t="shared" si="6"/>
        <v>6000</v>
      </c>
      <c r="G39" s="428">
        <f t="shared" si="6"/>
        <v>5400</v>
      </c>
    </row>
    <row r="40" spans="1:9" s="448" customFormat="1" x14ac:dyDescent="0.25">
      <c r="A40" s="464" t="s">
        <v>131</v>
      </c>
      <c r="B40" s="363" t="s">
        <v>536</v>
      </c>
      <c r="C40" s="361" t="s">
        <v>184</v>
      </c>
      <c r="D40" s="361" t="s">
        <v>4</v>
      </c>
      <c r="E40" s="428">
        <v>3000</v>
      </c>
      <c r="F40" s="428">
        <v>6000</v>
      </c>
      <c r="G40" s="428">
        <v>5400</v>
      </c>
    </row>
    <row r="41" spans="1:9" ht="78.75" x14ac:dyDescent="0.25">
      <c r="A41" s="456" t="s">
        <v>655</v>
      </c>
      <c r="B41" s="509" t="s">
        <v>220</v>
      </c>
      <c r="C41" s="509"/>
      <c r="D41" s="509"/>
      <c r="E41" s="430">
        <f>'приложение 4'!G70+'приложение 4'!G144</f>
        <v>230</v>
      </c>
      <c r="F41" s="430">
        <f>'приложение 4'!H70+'приложение 4'!H144</f>
        <v>235</v>
      </c>
      <c r="G41" s="430">
        <f>'приложение 4'!I70+'приложение 4'!I144</f>
        <v>235</v>
      </c>
      <c r="H41" s="395">
        <f>'приложение 4'!J70+'приложение 4'!J144</f>
        <v>0</v>
      </c>
      <c r="I41" s="395">
        <f>'приложение 4'!K70+'приложение 4'!K144</f>
        <v>0</v>
      </c>
    </row>
    <row r="42" spans="1:9" s="447" customFormat="1" ht="19.5" customHeight="1" x14ac:dyDescent="0.25">
      <c r="A42" s="460" t="str">
        <f>$A$36</f>
        <v xml:space="preserve">Комплексы процессных мероприятий </v>
      </c>
      <c r="B42" s="463" t="s">
        <v>537</v>
      </c>
      <c r="C42" s="463"/>
      <c r="D42" s="463"/>
      <c r="E42" s="465">
        <f>E43</f>
        <v>105</v>
      </c>
      <c r="F42" s="465">
        <f t="shared" ref="F42:G45" si="7">F43</f>
        <v>110</v>
      </c>
      <c r="G42" s="465">
        <f t="shared" si="7"/>
        <v>110</v>
      </c>
    </row>
    <row r="43" spans="1:9" ht="63" x14ac:dyDescent="0.25">
      <c r="A43" s="406" t="s">
        <v>703</v>
      </c>
      <c r="B43" s="463" t="s">
        <v>538</v>
      </c>
      <c r="C43" s="463"/>
      <c r="D43" s="463"/>
      <c r="E43" s="465">
        <f>E44</f>
        <v>105</v>
      </c>
      <c r="F43" s="465">
        <f t="shared" si="7"/>
        <v>110</v>
      </c>
      <c r="G43" s="465">
        <f t="shared" si="7"/>
        <v>110</v>
      </c>
    </row>
    <row r="44" spans="1:9" ht="31.5" x14ac:dyDescent="0.25">
      <c r="A44" s="406" t="s">
        <v>658</v>
      </c>
      <c r="B44" s="463" t="s">
        <v>539</v>
      </c>
      <c r="C44" s="463"/>
      <c r="D44" s="463"/>
      <c r="E44" s="465">
        <f>E45</f>
        <v>105</v>
      </c>
      <c r="F44" s="465">
        <f t="shared" si="7"/>
        <v>110</v>
      </c>
      <c r="G44" s="465">
        <f t="shared" si="7"/>
        <v>110</v>
      </c>
    </row>
    <row r="45" spans="1:9" ht="31.5" x14ac:dyDescent="0.25">
      <c r="A45" s="466" t="s">
        <v>171</v>
      </c>
      <c r="B45" s="463" t="s">
        <v>539</v>
      </c>
      <c r="C45" s="461" t="s">
        <v>184</v>
      </c>
      <c r="D45" s="463"/>
      <c r="E45" s="465">
        <f>E46</f>
        <v>105</v>
      </c>
      <c r="F45" s="465">
        <f t="shared" si="7"/>
        <v>110</v>
      </c>
      <c r="G45" s="465">
        <f t="shared" si="7"/>
        <v>110</v>
      </c>
    </row>
    <row r="46" spans="1:9" x14ac:dyDescent="0.25">
      <c r="A46" s="466" t="s">
        <v>117</v>
      </c>
      <c r="B46" s="463" t="s">
        <v>539</v>
      </c>
      <c r="C46" s="463" t="s">
        <v>184</v>
      </c>
      <c r="D46" s="463" t="s">
        <v>461</v>
      </c>
      <c r="E46" s="465">
        <f>'приложение 4'!G74</f>
        <v>105</v>
      </c>
      <c r="F46" s="465">
        <f>'приложение 4'!H74</f>
        <v>110</v>
      </c>
      <c r="G46" s="465">
        <f>'приложение 4'!I74</f>
        <v>110</v>
      </c>
    </row>
    <row r="47" spans="1:9" ht="47.25" x14ac:dyDescent="0.25">
      <c r="A47" s="467" t="s">
        <v>704</v>
      </c>
      <c r="B47" s="461" t="s">
        <v>681</v>
      </c>
      <c r="C47" s="463"/>
      <c r="D47" s="463"/>
      <c r="E47" s="465">
        <f>E48</f>
        <v>125</v>
      </c>
      <c r="F47" s="465">
        <f t="shared" ref="F47:G49" si="8">F48</f>
        <v>125</v>
      </c>
      <c r="G47" s="465">
        <f t="shared" si="8"/>
        <v>125</v>
      </c>
    </row>
    <row r="48" spans="1:9" ht="47.25" x14ac:dyDescent="0.25">
      <c r="A48" s="406" t="s">
        <v>591</v>
      </c>
      <c r="B48" s="461" t="s">
        <v>682</v>
      </c>
      <c r="C48" s="463"/>
      <c r="D48" s="463"/>
      <c r="E48" s="465">
        <f>E49</f>
        <v>125</v>
      </c>
      <c r="F48" s="465">
        <f t="shared" si="8"/>
        <v>125</v>
      </c>
      <c r="G48" s="465">
        <f t="shared" si="8"/>
        <v>125</v>
      </c>
    </row>
    <row r="49" spans="1:9" ht="31.5" x14ac:dyDescent="0.25">
      <c r="A49" s="466" t="s">
        <v>171</v>
      </c>
      <c r="B49" s="461" t="s">
        <v>682</v>
      </c>
      <c r="C49" s="463" t="s">
        <v>184</v>
      </c>
      <c r="D49" s="463"/>
      <c r="E49" s="465">
        <f>E50</f>
        <v>125</v>
      </c>
      <c r="F49" s="465">
        <f t="shared" si="8"/>
        <v>125</v>
      </c>
      <c r="G49" s="465">
        <f t="shared" si="8"/>
        <v>125</v>
      </c>
    </row>
    <row r="50" spans="1:9" x14ac:dyDescent="0.25">
      <c r="A50" s="466" t="s">
        <v>127</v>
      </c>
      <c r="B50" s="461" t="s">
        <v>682</v>
      </c>
      <c r="C50" s="463" t="s">
        <v>184</v>
      </c>
      <c r="D50" s="463" t="s">
        <v>462</v>
      </c>
      <c r="E50" s="465">
        <f>'приложение 4'!G148</f>
        <v>125</v>
      </c>
      <c r="F50" s="465">
        <f>'приложение 4'!H148</f>
        <v>125</v>
      </c>
      <c r="G50" s="465">
        <f>'приложение 4'!I148</f>
        <v>125</v>
      </c>
    </row>
    <row r="51" spans="1:9" ht="47.25" x14ac:dyDescent="0.25">
      <c r="A51" s="456" t="s">
        <v>656</v>
      </c>
      <c r="B51" s="509" t="s">
        <v>459</v>
      </c>
      <c r="C51" s="509"/>
      <c r="D51" s="509"/>
      <c r="E51" s="360">
        <f>'приложение 4'!G75</f>
        <v>30</v>
      </c>
      <c r="F51" s="360">
        <f>'приложение 4'!H75</f>
        <v>30</v>
      </c>
      <c r="G51" s="360">
        <f>'приложение 4'!I75</f>
        <v>30</v>
      </c>
    </row>
    <row r="52" spans="1:9" x14ac:dyDescent="0.25">
      <c r="A52" s="468" t="s">
        <v>583</v>
      </c>
      <c r="B52" s="463" t="s">
        <v>585</v>
      </c>
      <c r="C52" s="463"/>
      <c r="D52" s="463"/>
      <c r="E52" s="465"/>
      <c r="F52" s="465"/>
      <c r="G52" s="465"/>
    </row>
    <row r="53" spans="1:9" ht="47.25" x14ac:dyDescent="0.25">
      <c r="A53" s="406" t="s">
        <v>541</v>
      </c>
      <c r="B53" s="461" t="s">
        <v>542</v>
      </c>
      <c r="C53" s="463"/>
      <c r="D53" s="463"/>
      <c r="E53" s="465">
        <f>E54</f>
        <v>30</v>
      </c>
      <c r="F53" s="465">
        <f t="shared" ref="F53:G55" si="9">F54</f>
        <v>30</v>
      </c>
      <c r="G53" s="465">
        <f t="shared" si="9"/>
        <v>30</v>
      </c>
    </row>
    <row r="54" spans="1:9" ht="35.25" customHeight="1" x14ac:dyDescent="0.25">
      <c r="A54" s="469" t="s">
        <v>683</v>
      </c>
      <c r="B54" s="461" t="s">
        <v>543</v>
      </c>
      <c r="C54" s="463"/>
      <c r="D54" s="463"/>
      <c r="E54" s="465">
        <f>E55</f>
        <v>30</v>
      </c>
      <c r="F54" s="465">
        <f t="shared" si="9"/>
        <v>30</v>
      </c>
      <c r="G54" s="465">
        <f t="shared" si="9"/>
        <v>30</v>
      </c>
    </row>
    <row r="55" spans="1:9" ht="31.5" x14ac:dyDescent="0.25">
      <c r="A55" s="406" t="s">
        <v>171</v>
      </c>
      <c r="B55" s="461" t="s">
        <v>543</v>
      </c>
      <c r="C55" s="461" t="s">
        <v>184</v>
      </c>
      <c r="D55" s="463"/>
      <c r="E55" s="465">
        <f>E56</f>
        <v>30</v>
      </c>
      <c r="F55" s="465">
        <f t="shared" si="9"/>
        <v>30</v>
      </c>
      <c r="G55" s="465">
        <f t="shared" si="9"/>
        <v>30</v>
      </c>
    </row>
    <row r="56" spans="1:9" x14ac:dyDescent="0.25">
      <c r="A56" s="466" t="s">
        <v>117</v>
      </c>
      <c r="B56" s="461" t="s">
        <v>225</v>
      </c>
      <c r="C56" s="463" t="s">
        <v>184</v>
      </c>
      <c r="D56" s="463" t="s">
        <v>461</v>
      </c>
      <c r="E56" s="465">
        <f>'приложение 4'!G79</f>
        <v>30</v>
      </c>
      <c r="F56" s="465">
        <f>'приложение 4'!H79</f>
        <v>30</v>
      </c>
      <c r="G56" s="465">
        <f>'приложение 4'!I79</f>
        <v>30</v>
      </c>
    </row>
    <row r="57" spans="1:9" ht="63" x14ac:dyDescent="0.25">
      <c r="A57" s="456" t="s">
        <v>657</v>
      </c>
      <c r="B57" s="509" t="s">
        <v>211</v>
      </c>
      <c r="C57" s="509"/>
      <c r="D57" s="509"/>
      <c r="E57" s="360">
        <f>'приложение 4'!G107</f>
        <v>478</v>
      </c>
      <c r="F57" s="360">
        <f>'приложение 4'!H107</f>
        <v>275</v>
      </c>
      <c r="G57" s="360">
        <f>'приложение 4'!I107</f>
        <v>265</v>
      </c>
    </row>
    <row r="58" spans="1:9" s="447" customFormat="1" ht="21.75" customHeight="1" x14ac:dyDescent="0.25">
      <c r="A58" s="460" t="s">
        <v>583</v>
      </c>
      <c r="B58" s="463" t="s">
        <v>525</v>
      </c>
      <c r="C58" s="463"/>
      <c r="D58" s="463"/>
      <c r="E58" s="465">
        <f>E59</f>
        <v>478</v>
      </c>
      <c r="F58" s="465">
        <f t="shared" ref="F58:G60" si="10">F59</f>
        <v>275</v>
      </c>
      <c r="G58" s="465">
        <f t="shared" si="10"/>
        <v>265</v>
      </c>
    </row>
    <row r="59" spans="1:9" ht="31.5" x14ac:dyDescent="0.25">
      <c r="A59" s="470" t="s">
        <v>544</v>
      </c>
      <c r="B59" s="463" t="s">
        <v>694</v>
      </c>
      <c r="C59" s="463"/>
      <c r="D59" s="463"/>
      <c r="E59" s="465">
        <f>E60</f>
        <v>478</v>
      </c>
      <c r="F59" s="465">
        <f t="shared" si="10"/>
        <v>275</v>
      </c>
      <c r="G59" s="465">
        <f t="shared" si="10"/>
        <v>265</v>
      </c>
    </row>
    <row r="60" spans="1:9" ht="31.5" x14ac:dyDescent="0.25">
      <c r="A60" s="470" t="s">
        <v>644</v>
      </c>
      <c r="B60" s="463" t="s">
        <v>695</v>
      </c>
      <c r="C60" s="463"/>
      <c r="D60" s="463"/>
      <c r="E60" s="465">
        <f>E61</f>
        <v>478</v>
      </c>
      <c r="F60" s="465">
        <f t="shared" si="10"/>
        <v>275</v>
      </c>
      <c r="G60" s="465">
        <f t="shared" si="10"/>
        <v>265</v>
      </c>
    </row>
    <row r="61" spans="1:9" ht="31.5" x14ac:dyDescent="0.25">
      <c r="A61" s="466" t="s">
        <v>171</v>
      </c>
      <c r="B61" s="463" t="s">
        <v>695</v>
      </c>
      <c r="C61" s="463" t="s">
        <v>184</v>
      </c>
      <c r="D61" s="463"/>
      <c r="E61" s="465">
        <f>E62</f>
        <v>478</v>
      </c>
      <c r="F61" s="465">
        <f>F62</f>
        <v>275</v>
      </c>
      <c r="G61" s="465">
        <f>G62</f>
        <v>265</v>
      </c>
    </row>
    <row r="62" spans="1:9" x14ac:dyDescent="0.25">
      <c r="A62" s="466" t="s">
        <v>123</v>
      </c>
      <c r="B62" s="463" t="s">
        <v>695</v>
      </c>
      <c r="C62" s="463" t="s">
        <v>184</v>
      </c>
      <c r="D62" s="463" t="s">
        <v>465</v>
      </c>
      <c r="E62" s="465">
        <f>'приложение 4'!G112</f>
        <v>478</v>
      </c>
      <c r="F62" s="465">
        <f>'приложение 4'!H112</f>
        <v>275</v>
      </c>
      <c r="G62" s="465">
        <f>'приложение 4'!I112</f>
        <v>265</v>
      </c>
    </row>
    <row r="63" spans="1:9" ht="47.25" x14ac:dyDescent="0.25">
      <c r="A63" s="524" t="s">
        <v>762</v>
      </c>
      <c r="B63" s="516" t="s">
        <v>777</v>
      </c>
      <c r="C63" s="463"/>
      <c r="D63" s="463"/>
      <c r="E63" s="465">
        <f>E64</f>
        <v>20</v>
      </c>
      <c r="F63" s="465">
        <f t="shared" ref="F63:G64" si="11">F64</f>
        <v>0</v>
      </c>
      <c r="G63" s="465">
        <f t="shared" si="11"/>
        <v>0</v>
      </c>
    </row>
    <row r="64" spans="1:9" ht="31.5" x14ac:dyDescent="0.25">
      <c r="A64" s="525" t="s">
        <v>171</v>
      </c>
      <c r="B64" s="516" t="s">
        <v>777</v>
      </c>
      <c r="C64" s="463"/>
      <c r="D64" s="463"/>
      <c r="E64" s="465">
        <f>E65</f>
        <v>20</v>
      </c>
      <c r="F64" s="465">
        <f t="shared" si="11"/>
        <v>0</v>
      </c>
      <c r="G64" s="465">
        <f t="shared" si="11"/>
        <v>0</v>
      </c>
      <c r="H64" s="465">
        <f t="shared" ref="H64:I64" si="12">H65</f>
        <v>0</v>
      </c>
      <c r="I64" s="465">
        <f t="shared" si="12"/>
        <v>0</v>
      </c>
    </row>
    <row r="65" spans="1:7" ht="31.5" x14ac:dyDescent="0.25">
      <c r="A65" s="525" t="s">
        <v>464</v>
      </c>
      <c r="B65" s="520" t="s">
        <v>777</v>
      </c>
      <c r="C65" s="463" t="s">
        <v>184</v>
      </c>
      <c r="D65" s="463" t="s">
        <v>465</v>
      </c>
      <c r="E65" s="465">
        <v>20</v>
      </c>
      <c r="F65" s="465">
        <v>0</v>
      </c>
      <c r="G65" s="465">
        <v>0</v>
      </c>
    </row>
    <row r="66" spans="1:7" ht="66" customHeight="1" x14ac:dyDescent="0.25">
      <c r="A66" s="471" t="s">
        <v>0</v>
      </c>
      <c r="B66" s="509" t="s">
        <v>1</v>
      </c>
      <c r="C66" s="509"/>
      <c r="D66" s="509"/>
      <c r="E66" s="360">
        <f>'приложение 4'!G117</f>
        <v>2792.7</v>
      </c>
      <c r="F66" s="360">
        <f>'приложение 4'!H117</f>
        <v>2424.6</v>
      </c>
      <c r="G66" s="360">
        <f>'приложение 4'!I117</f>
        <v>2191.9</v>
      </c>
    </row>
    <row r="67" spans="1:7" x14ac:dyDescent="0.25">
      <c r="A67" s="452" t="s">
        <v>586</v>
      </c>
      <c r="B67" s="463" t="s">
        <v>402</v>
      </c>
      <c r="C67" s="463"/>
      <c r="D67" s="463"/>
      <c r="E67" s="465">
        <f>E68</f>
        <v>2792.7</v>
      </c>
      <c r="F67" s="465">
        <f t="shared" ref="F67:G70" si="13">F68</f>
        <v>2424.6</v>
      </c>
      <c r="G67" s="465">
        <f t="shared" si="13"/>
        <v>2191.9</v>
      </c>
    </row>
    <row r="68" spans="1:7" ht="47.25" x14ac:dyDescent="0.25">
      <c r="A68" s="467" t="s">
        <v>546</v>
      </c>
      <c r="B68" s="463" t="s">
        <v>403</v>
      </c>
      <c r="C68" s="463"/>
      <c r="D68" s="463"/>
      <c r="E68" s="465">
        <f>E69</f>
        <v>2792.7</v>
      </c>
      <c r="F68" s="465">
        <f t="shared" si="13"/>
        <v>2424.6</v>
      </c>
      <c r="G68" s="465">
        <f t="shared" si="13"/>
        <v>2191.9</v>
      </c>
    </row>
    <row r="69" spans="1:7" ht="31.5" x14ac:dyDescent="0.25">
      <c r="A69" s="467" t="s">
        <v>250</v>
      </c>
      <c r="B69" s="463" t="s">
        <v>545</v>
      </c>
      <c r="C69" s="463"/>
      <c r="D69" s="463"/>
      <c r="E69" s="465">
        <f>E70</f>
        <v>2792.7</v>
      </c>
      <c r="F69" s="465">
        <f t="shared" si="13"/>
        <v>2424.6</v>
      </c>
      <c r="G69" s="465">
        <f t="shared" si="13"/>
        <v>2191.9</v>
      </c>
    </row>
    <row r="70" spans="1:7" ht="31.5" x14ac:dyDescent="0.25">
      <c r="A70" s="466" t="s">
        <v>171</v>
      </c>
      <c r="B70" s="463" t="s">
        <v>545</v>
      </c>
      <c r="C70" s="463" t="s">
        <v>184</v>
      </c>
      <c r="D70" s="463"/>
      <c r="E70" s="465">
        <f>E71</f>
        <v>2792.7</v>
      </c>
      <c r="F70" s="465">
        <f t="shared" si="13"/>
        <v>2424.6</v>
      </c>
      <c r="G70" s="465">
        <f t="shared" si="13"/>
        <v>2191.9</v>
      </c>
    </row>
    <row r="71" spans="1:7" ht="15.75" customHeight="1" x14ac:dyDescent="0.25">
      <c r="A71" s="466" t="s">
        <v>243</v>
      </c>
      <c r="B71" s="463" t="s">
        <v>545</v>
      </c>
      <c r="C71" s="463" t="s">
        <v>184</v>
      </c>
      <c r="D71" s="463" t="s">
        <v>2</v>
      </c>
      <c r="E71" s="465">
        <v>2792.7</v>
      </c>
      <c r="F71" s="465">
        <v>2424.6</v>
      </c>
      <c r="G71" s="465">
        <v>2191.9</v>
      </c>
    </row>
    <row r="72" spans="1:7" ht="49.5" customHeight="1" x14ac:dyDescent="0.25">
      <c r="A72" s="467" t="s">
        <v>747</v>
      </c>
      <c r="B72" s="402" t="s">
        <v>403</v>
      </c>
      <c r="C72" s="463"/>
      <c r="D72" s="463"/>
      <c r="E72" s="465">
        <v>0</v>
      </c>
      <c r="F72" s="465">
        <v>0</v>
      </c>
      <c r="G72" s="465">
        <v>2236.8000000000002</v>
      </c>
    </row>
    <row r="73" spans="1:7" ht="65.25" customHeight="1" x14ac:dyDescent="0.25">
      <c r="A73" s="467" t="s">
        <v>748</v>
      </c>
      <c r="B73" s="402" t="s">
        <v>746</v>
      </c>
      <c r="C73" s="463"/>
      <c r="D73" s="463"/>
      <c r="E73" s="465">
        <v>0</v>
      </c>
      <c r="F73" s="465">
        <v>0</v>
      </c>
      <c r="G73" s="465">
        <v>2236.8000000000002</v>
      </c>
    </row>
    <row r="74" spans="1:7" ht="15.75" customHeight="1" x14ac:dyDescent="0.25">
      <c r="A74" s="466" t="s">
        <v>171</v>
      </c>
      <c r="B74" s="402" t="s">
        <v>746</v>
      </c>
      <c r="C74" s="463"/>
      <c r="D74" s="463"/>
      <c r="E74" s="465">
        <v>0</v>
      </c>
      <c r="F74" s="465">
        <v>0</v>
      </c>
      <c r="G74" s="465">
        <v>2236.8000000000002</v>
      </c>
    </row>
    <row r="75" spans="1:7" ht="15.75" customHeight="1" x14ac:dyDescent="0.25">
      <c r="A75" s="466" t="s">
        <v>243</v>
      </c>
      <c r="B75" s="512" t="s">
        <v>746</v>
      </c>
      <c r="C75" s="463" t="s">
        <v>184</v>
      </c>
      <c r="D75" s="463" t="s">
        <v>2</v>
      </c>
      <c r="E75" s="465">
        <v>0</v>
      </c>
      <c r="F75" s="465">
        <v>0</v>
      </c>
      <c r="G75" s="465">
        <v>2236.8000000000002</v>
      </c>
    </row>
    <row r="76" spans="1:7" ht="81" customHeight="1" x14ac:dyDescent="0.25">
      <c r="A76" s="471" t="s">
        <v>603</v>
      </c>
      <c r="B76" s="509" t="s">
        <v>286</v>
      </c>
      <c r="C76" s="509"/>
      <c r="D76" s="509"/>
      <c r="E76" s="364">
        <f>E77</f>
        <v>260</v>
      </c>
      <c r="F76" s="364">
        <f t="shared" ref="F76:G76" si="14">F77</f>
        <v>350</v>
      </c>
      <c r="G76" s="364">
        <f t="shared" si="14"/>
        <v>150</v>
      </c>
    </row>
    <row r="77" spans="1:7" x14ac:dyDescent="0.25">
      <c r="A77" s="452" t="s">
        <v>586</v>
      </c>
      <c r="B77" s="463" t="s">
        <v>491</v>
      </c>
      <c r="C77" s="463"/>
      <c r="D77" s="463"/>
      <c r="E77" s="365">
        <f>E78</f>
        <v>260</v>
      </c>
      <c r="F77" s="365">
        <f t="shared" ref="F77:G80" si="15">F78</f>
        <v>350</v>
      </c>
      <c r="G77" s="365">
        <f t="shared" si="15"/>
        <v>150</v>
      </c>
    </row>
    <row r="78" spans="1:7" ht="78.75" x14ac:dyDescent="0.25">
      <c r="A78" s="406" t="s">
        <v>662</v>
      </c>
      <c r="B78" s="463" t="s">
        <v>497</v>
      </c>
      <c r="C78" s="463"/>
      <c r="D78" s="463"/>
      <c r="E78" s="365">
        <f>E79</f>
        <v>260</v>
      </c>
      <c r="F78" s="365">
        <f t="shared" si="15"/>
        <v>350</v>
      </c>
      <c r="G78" s="365">
        <f t="shared" si="15"/>
        <v>150</v>
      </c>
    </row>
    <row r="79" spans="1:7" x14ac:dyDescent="0.25">
      <c r="A79" s="453" t="s">
        <v>663</v>
      </c>
      <c r="B79" s="361" t="s">
        <v>547</v>
      </c>
      <c r="C79" s="463"/>
      <c r="D79" s="463"/>
      <c r="E79" s="365">
        <f>E80</f>
        <v>260</v>
      </c>
      <c r="F79" s="365">
        <f t="shared" si="15"/>
        <v>350</v>
      </c>
      <c r="G79" s="365">
        <f t="shared" si="15"/>
        <v>150</v>
      </c>
    </row>
    <row r="80" spans="1:7" ht="31.5" x14ac:dyDescent="0.25">
      <c r="A80" s="406" t="s">
        <v>171</v>
      </c>
      <c r="B80" s="463" t="s">
        <v>547</v>
      </c>
      <c r="C80" s="463" t="s">
        <v>184</v>
      </c>
      <c r="D80" s="463"/>
      <c r="E80" s="465">
        <f>E81</f>
        <v>260</v>
      </c>
      <c r="F80" s="365">
        <f t="shared" si="15"/>
        <v>350</v>
      </c>
      <c r="G80" s="365">
        <f t="shared" si="15"/>
        <v>150</v>
      </c>
    </row>
    <row r="81" spans="1:7" x14ac:dyDescent="0.25">
      <c r="A81" s="472" t="s">
        <v>131</v>
      </c>
      <c r="B81" s="463" t="s">
        <v>547</v>
      </c>
      <c r="C81" s="463" t="s">
        <v>184</v>
      </c>
      <c r="D81" s="463" t="s">
        <v>4</v>
      </c>
      <c r="E81" s="465">
        <v>260</v>
      </c>
      <c r="F81" s="365">
        <v>350</v>
      </c>
      <c r="G81" s="365">
        <v>150</v>
      </c>
    </row>
    <row r="82" spans="1:7" ht="47.25" x14ac:dyDescent="0.25">
      <c r="A82" s="456" t="s">
        <v>737</v>
      </c>
      <c r="B82" s="512" t="s">
        <v>738</v>
      </c>
      <c r="C82" s="496"/>
      <c r="D82" s="496"/>
      <c r="E82" s="395">
        <v>1166.5999999999999</v>
      </c>
      <c r="F82" s="396">
        <v>0</v>
      </c>
      <c r="G82" s="396">
        <v>0</v>
      </c>
    </row>
    <row r="83" spans="1:7" ht="31.5" x14ac:dyDescent="0.25">
      <c r="A83" s="406" t="s">
        <v>739</v>
      </c>
      <c r="B83" s="402" t="s">
        <v>740</v>
      </c>
      <c r="C83" s="405"/>
      <c r="D83" s="405"/>
      <c r="E83" s="398">
        <v>1166.5999999999999</v>
      </c>
      <c r="F83" s="397">
        <v>0</v>
      </c>
      <c r="G83" s="397">
        <v>0</v>
      </c>
    </row>
    <row r="84" spans="1:7" ht="31.5" x14ac:dyDescent="0.25">
      <c r="A84" s="406" t="s">
        <v>171</v>
      </c>
      <c r="B84" s="402" t="s">
        <v>740</v>
      </c>
      <c r="C84" s="405"/>
      <c r="D84" s="405"/>
      <c r="E84" s="398">
        <v>1166.5999999999999</v>
      </c>
      <c r="F84" s="397">
        <v>0</v>
      </c>
      <c r="G84" s="397">
        <v>0</v>
      </c>
    </row>
    <row r="85" spans="1:7" x14ac:dyDescent="0.25">
      <c r="A85" s="472" t="s">
        <v>131</v>
      </c>
      <c r="B85" s="405" t="str">
        <f>$B$84</f>
        <v>15 4 01 S0160</v>
      </c>
      <c r="C85" s="405" t="s">
        <v>184</v>
      </c>
      <c r="D85" s="405" t="s">
        <v>4</v>
      </c>
      <c r="E85" s="398">
        <v>1166.5999999999999</v>
      </c>
      <c r="F85" s="397">
        <v>0</v>
      </c>
      <c r="G85" s="397">
        <v>0</v>
      </c>
    </row>
    <row r="86" spans="1:7" ht="63" x14ac:dyDescent="0.25">
      <c r="A86" s="456" t="s">
        <v>344</v>
      </c>
      <c r="B86" s="509" t="s">
        <v>345</v>
      </c>
      <c r="C86" s="509"/>
      <c r="D86" s="509"/>
      <c r="E86" s="360">
        <f>E88</f>
        <v>0</v>
      </c>
      <c r="F86" s="360">
        <f>F88</f>
        <v>50</v>
      </c>
      <c r="G86" s="360">
        <f>G88</f>
        <v>50</v>
      </c>
    </row>
    <row r="87" spans="1:7" x14ac:dyDescent="0.25">
      <c r="A87" s="483" t="s">
        <v>583</v>
      </c>
      <c r="B87" s="463" t="s">
        <v>587</v>
      </c>
      <c r="C87" s="463"/>
      <c r="D87" s="463"/>
      <c r="E87" s="465">
        <v>0</v>
      </c>
      <c r="F87" s="465">
        <v>50</v>
      </c>
      <c r="G87" s="465">
        <v>50</v>
      </c>
    </row>
    <row r="88" spans="1:7" ht="31.5" x14ac:dyDescent="0.25">
      <c r="A88" s="406" t="s">
        <v>548</v>
      </c>
      <c r="B88" s="463" t="s">
        <v>527</v>
      </c>
      <c r="C88" s="463"/>
      <c r="D88" s="463"/>
      <c r="E88" s="465">
        <f t="shared" ref="E88:G90" si="16">E89</f>
        <v>0</v>
      </c>
      <c r="F88" s="465">
        <f t="shared" si="16"/>
        <v>50</v>
      </c>
      <c r="G88" s="465">
        <f t="shared" si="16"/>
        <v>50</v>
      </c>
    </row>
    <row r="89" spans="1:7" x14ac:dyDescent="0.25">
      <c r="A89" s="406" t="s">
        <v>433</v>
      </c>
      <c r="B89" s="463" t="s">
        <v>528</v>
      </c>
      <c r="C89" s="463"/>
      <c r="D89" s="463"/>
      <c r="E89" s="465">
        <f t="shared" si="16"/>
        <v>0</v>
      </c>
      <c r="F89" s="465">
        <f t="shared" si="16"/>
        <v>50</v>
      </c>
      <c r="G89" s="465">
        <f t="shared" si="16"/>
        <v>50</v>
      </c>
    </row>
    <row r="90" spans="1:7" s="447" customFormat="1" ht="31.5" x14ac:dyDescent="0.25">
      <c r="A90" s="454" t="s">
        <v>338</v>
      </c>
      <c r="B90" s="463" t="s">
        <v>528</v>
      </c>
      <c r="C90" s="463" t="s">
        <v>339</v>
      </c>
      <c r="D90" s="463"/>
      <c r="E90" s="465">
        <f t="shared" si="16"/>
        <v>0</v>
      </c>
      <c r="F90" s="465">
        <f t="shared" si="16"/>
        <v>50</v>
      </c>
      <c r="G90" s="465">
        <f t="shared" si="16"/>
        <v>50</v>
      </c>
    </row>
    <row r="91" spans="1:7" x14ac:dyDescent="0.25">
      <c r="A91" s="472" t="s">
        <v>142</v>
      </c>
      <c r="B91" s="463" t="s">
        <v>528</v>
      </c>
      <c r="C91" s="463" t="s">
        <v>339</v>
      </c>
      <c r="D91" s="463" t="s">
        <v>7</v>
      </c>
      <c r="E91" s="465">
        <v>0</v>
      </c>
      <c r="F91" s="465">
        <v>50</v>
      </c>
      <c r="G91" s="465">
        <v>50</v>
      </c>
    </row>
    <row r="92" spans="1:7" ht="78.75" x14ac:dyDescent="0.25">
      <c r="A92" s="456" t="s">
        <v>604</v>
      </c>
      <c r="B92" s="487" t="s">
        <v>276</v>
      </c>
      <c r="C92" s="487"/>
      <c r="D92" s="506"/>
      <c r="E92" s="359">
        <f>E94</f>
        <v>11</v>
      </c>
      <c r="F92" s="415">
        <f>F94</f>
        <v>11</v>
      </c>
      <c r="G92" s="415">
        <f>G94</f>
        <v>11</v>
      </c>
    </row>
    <row r="93" spans="1:7" x14ac:dyDescent="0.25">
      <c r="A93" s="483" t="s">
        <v>583</v>
      </c>
      <c r="B93" s="461" t="s">
        <v>588</v>
      </c>
      <c r="C93" s="461"/>
      <c r="D93" s="473"/>
      <c r="E93" s="460">
        <v>11</v>
      </c>
      <c r="F93" s="428">
        <v>11</v>
      </c>
      <c r="G93" s="428">
        <v>11</v>
      </c>
    </row>
    <row r="94" spans="1:7" ht="31.5" x14ac:dyDescent="0.25">
      <c r="A94" s="406" t="s">
        <v>645</v>
      </c>
      <c r="B94" s="461" t="s">
        <v>550</v>
      </c>
      <c r="C94" s="461"/>
      <c r="D94" s="473"/>
      <c r="E94" s="460">
        <f t="shared" ref="E94:G95" si="17">E95</f>
        <v>11</v>
      </c>
      <c r="F94" s="428">
        <f t="shared" si="17"/>
        <v>11</v>
      </c>
      <c r="G94" s="428">
        <f t="shared" si="17"/>
        <v>11</v>
      </c>
    </row>
    <row r="95" spans="1:7" ht="31.5" x14ac:dyDescent="0.25">
      <c r="A95" s="406" t="s">
        <v>279</v>
      </c>
      <c r="B95" s="461" t="s">
        <v>549</v>
      </c>
      <c r="C95" s="461"/>
      <c r="D95" s="473"/>
      <c r="E95" s="460">
        <f t="shared" si="17"/>
        <v>11</v>
      </c>
      <c r="F95" s="428">
        <f t="shared" si="17"/>
        <v>11</v>
      </c>
      <c r="G95" s="428">
        <f t="shared" si="17"/>
        <v>11</v>
      </c>
    </row>
    <row r="96" spans="1:7" s="447" customFormat="1" ht="31.5" x14ac:dyDescent="0.25">
      <c r="A96" s="454" t="s">
        <v>646</v>
      </c>
      <c r="B96" s="461" t="s">
        <v>549</v>
      </c>
      <c r="C96" s="473">
        <v>240</v>
      </c>
      <c r="D96" s="461"/>
      <c r="E96" s="428">
        <v>11</v>
      </c>
      <c r="F96" s="428">
        <f>F97</f>
        <v>11</v>
      </c>
      <c r="G96" s="428">
        <f>G97</f>
        <v>11</v>
      </c>
    </row>
    <row r="97" spans="1:7" x14ac:dyDescent="0.25">
      <c r="A97" s="406" t="s">
        <v>127</v>
      </c>
      <c r="B97" s="461" t="s">
        <v>549</v>
      </c>
      <c r="C97" s="473">
        <v>240</v>
      </c>
      <c r="D97" s="461" t="s">
        <v>462</v>
      </c>
      <c r="E97" s="428">
        <v>11</v>
      </c>
      <c r="F97" s="428">
        <v>11</v>
      </c>
      <c r="G97" s="428">
        <v>11</v>
      </c>
    </row>
    <row r="98" spans="1:7" ht="31.5" x14ac:dyDescent="0.25">
      <c r="A98" s="456" t="s">
        <v>592</v>
      </c>
      <c r="B98" s="509" t="s">
        <v>299</v>
      </c>
      <c r="C98" s="506"/>
      <c r="D98" s="509"/>
      <c r="E98" s="360">
        <f>E99+E104</f>
        <v>1916</v>
      </c>
      <c r="F98" s="360">
        <f>F99+F104</f>
        <v>462</v>
      </c>
      <c r="G98" s="360">
        <f>G99+G104</f>
        <v>462</v>
      </c>
    </row>
    <row r="99" spans="1:7" x14ac:dyDescent="0.25">
      <c r="A99" s="483" t="str">
        <f>$A$93</f>
        <v xml:space="preserve">Комплексы процессных мероприятий </v>
      </c>
      <c r="B99" s="463" t="s">
        <v>554</v>
      </c>
      <c r="C99" s="473"/>
      <c r="D99" s="463"/>
      <c r="E99" s="465">
        <f t="shared" ref="E99:G102" si="18">E100</f>
        <v>1216</v>
      </c>
      <c r="F99" s="465">
        <f t="shared" si="18"/>
        <v>12</v>
      </c>
      <c r="G99" s="465">
        <f t="shared" si="18"/>
        <v>12</v>
      </c>
    </row>
    <row r="100" spans="1:7" ht="31.5" x14ac:dyDescent="0.25">
      <c r="A100" s="406" t="s">
        <v>551</v>
      </c>
      <c r="B100" s="463" t="s">
        <v>553</v>
      </c>
      <c r="C100" s="473"/>
      <c r="D100" s="463"/>
      <c r="E100" s="465">
        <f t="shared" si="18"/>
        <v>1216</v>
      </c>
      <c r="F100" s="465">
        <f t="shared" si="18"/>
        <v>12</v>
      </c>
      <c r="G100" s="465">
        <f t="shared" si="18"/>
        <v>12</v>
      </c>
    </row>
    <row r="101" spans="1:7" x14ac:dyDescent="0.25">
      <c r="A101" s="406" t="s">
        <v>661</v>
      </c>
      <c r="B101" s="463" t="s">
        <v>552</v>
      </c>
      <c r="C101" s="473"/>
      <c r="D101" s="463"/>
      <c r="E101" s="465">
        <f t="shared" si="18"/>
        <v>1216</v>
      </c>
      <c r="F101" s="465">
        <f t="shared" si="18"/>
        <v>12</v>
      </c>
      <c r="G101" s="465">
        <f t="shared" si="18"/>
        <v>12</v>
      </c>
    </row>
    <row r="102" spans="1:7" ht="31.5" x14ac:dyDescent="0.25">
      <c r="A102" s="406" t="s">
        <v>171</v>
      </c>
      <c r="B102" s="463" t="s">
        <v>552</v>
      </c>
      <c r="C102" s="473">
        <v>240</v>
      </c>
      <c r="D102" s="463"/>
      <c r="E102" s="465">
        <f t="shared" si="18"/>
        <v>1216</v>
      </c>
      <c r="F102" s="465">
        <f t="shared" si="18"/>
        <v>12</v>
      </c>
      <c r="G102" s="465">
        <f t="shared" si="18"/>
        <v>12</v>
      </c>
    </row>
    <row r="103" spans="1:7" x14ac:dyDescent="0.25">
      <c r="A103" s="472" t="s">
        <v>132</v>
      </c>
      <c r="B103" s="463" t="s">
        <v>552</v>
      </c>
      <c r="C103" s="473">
        <v>240</v>
      </c>
      <c r="D103" s="463" t="s">
        <v>9</v>
      </c>
      <c r="E103" s="428">
        <v>1216</v>
      </c>
      <c r="F103" s="428">
        <v>12</v>
      </c>
      <c r="G103" s="428">
        <v>12</v>
      </c>
    </row>
    <row r="104" spans="1:7" s="450" customFormat="1" ht="31.5" x14ac:dyDescent="0.25">
      <c r="A104" s="454" t="s">
        <v>664</v>
      </c>
      <c r="B104" s="473" t="s">
        <v>575</v>
      </c>
      <c r="C104" s="474"/>
      <c r="D104" s="463"/>
      <c r="E104" s="465">
        <v>700</v>
      </c>
      <c r="F104" s="465">
        <v>450</v>
      </c>
      <c r="G104" s="465">
        <v>450</v>
      </c>
    </row>
    <row r="105" spans="1:7" ht="30" customHeight="1" x14ac:dyDescent="0.25">
      <c r="A105" s="406" t="s">
        <v>672</v>
      </c>
      <c r="B105" s="473" t="s">
        <v>665</v>
      </c>
      <c r="C105" s="473"/>
      <c r="D105" s="463"/>
      <c r="E105" s="465">
        <v>700</v>
      </c>
      <c r="F105" s="465">
        <v>450</v>
      </c>
      <c r="G105" s="465">
        <v>450</v>
      </c>
    </row>
    <row r="106" spans="1:7" ht="31.5" x14ac:dyDescent="0.25">
      <c r="A106" s="406" t="s">
        <v>171</v>
      </c>
      <c r="B106" s="473" t="s">
        <v>666</v>
      </c>
      <c r="C106" s="473">
        <v>240</v>
      </c>
      <c r="D106" s="463"/>
      <c r="E106" s="465">
        <v>700</v>
      </c>
      <c r="F106" s="465">
        <v>450</v>
      </c>
      <c r="G106" s="465">
        <v>450</v>
      </c>
    </row>
    <row r="107" spans="1:7" x14ac:dyDescent="0.25">
      <c r="A107" s="472" t="s">
        <v>132</v>
      </c>
      <c r="B107" s="473" t="s">
        <v>665</v>
      </c>
      <c r="C107" s="473">
        <v>240</v>
      </c>
      <c r="D107" s="463" t="s">
        <v>9</v>
      </c>
      <c r="E107" s="465">
        <v>700</v>
      </c>
      <c r="F107" s="465">
        <v>450</v>
      </c>
      <c r="G107" s="465">
        <v>450</v>
      </c>
    </row>
    <row r="108" spans="1:7" ht="47.25" x14ac:dyDescent="0.25">
      <c r="A108" s="456" t="s">
        <v>593</v>
      </c>
      <c r="B108" s="506" t="s">
        <v>320</v>
      </c>
      <c r="C108" s="506"/>
      <c r="D108" s="509"/>
      <c r="E108" s="360">
        <f>E109+E118</f>
        <v>6945.4</v>
      </c>
      <c r="F108" s="360">
        <f>F109+F118</f>
        <v>6037.4000000000005</v>
      </c>
      <c r="G108" s="360">
        <f>G109+G118</f>
        <v>6227.0999999999995</v>
      </c>
    </row>
    <row r="109" spans="1:7" x14ac:dyDescent="0.25">
      <c r="A109" s="483" t="str">
        <f>$A$93</f>
        <v xml:space="preserve">Комплексы процессных мероприятий </v>
      </c>
      <c r="B109" s="473" t="s">
        <v>45</v>
      </c>
      <c r="C109" s="473"/>
      <c r="D109" s="463"/>
      <c r="E109" s="465">
        <f>E113+E117</f>
        <v>5228</v>
      </c>
      <c r="F109" s="465">
        <f>F113+F117</f>
        <v>5169.6000000000004</v>
      </c>
      <c r="G109" s="465">
        <f>G113+G117</f>
        <v>5350.2</v>
      </c>
    </row>
    <row r="110" spans="1:7" ht="31.5" x14ac:dyDescent="0.25">
      <c r="A110" s="455" t="s">
        <v>667</v>
      </c>
      <c r="B110" s="473" t="s">
        <v>46</v>
      </c>
      <c r="C110" s="473"/>
      <c r="D110" s="463"/>
      <c r="E110" s="465">
        <f t="shared" ref="E110:G112" si="19">E111</f>
        <v>4482</v>
      </c>
      <c r="F110" s="465">
        <f t="shared" si="19"/>
        <v>4415</v>
      </c>
      <c r="G110" s="465">
        <f t="shared" si="19"/>
        <v>4586</v>
      </c>
    </row>
    <row r="111" spans="1:7" ht="31.5" x14ac:dyDescent="0.25">
      <c r="A111" s="406" t="s">
        <v>647</v>
      </c>
      <c r="B111" s="473" t="s">
        <v>556</v>
      </c>
      <c r="C111" s="473"/>
      <c r="D111" s="463"/>
      <c r="E111" s="465">
        <f t="shared" si="19"/>
        <v>4482</v>
      </c>
      <c r="F111" s="465">
        <f t="shared" si="19"/>
        <v>4415</v>
      </c>
      <c r="G111" s="465">
        <f t="shared" si="19"/>
        <v>4586</v>
      </c>
    </row>
    <row r="112" spans="1:7" x14ac:dyDescent="0.25">
      <c r="A112" s="406" t="s">
        <v>326</v>
      </c>
      <c r="B112" s="473" t="s">
        <v>556</v>
      </c>
      <c r="C112" s="473">
        <v>610</v>
      </c>
      <c r="D112" s="463"/>
      <c r="E112" s="465">
        <f t="shared" si="19"/>
        <v>4482</v>
      </c>
      <c r="F112" s="465">
        <f t="shared" si="19"/>
        <v>4415</v>
      </c>
      <c r="G112" s="465">
        <f t="shared" si="19"/>
        <v>4586</v>
      </c>
    </row>
    <row r="113" spans="1:7" x14ac:dyDescent="0.25">
      <c r="A113" s="472" t="s">
        <v>138</v>
      </c>
      <c r="B113" s="473" t="s">
        <v>556</v>
      </c>
      <c r="C113" s="473">
        <v>610</v>
      </c>
      <c r="D113" s="463" t="s">
        <v>8</v>
      </c>
      <c r="E113" s="366">
        <v>4482</v>
      </c>
      <c r="F113" s="366">
        <v>4415</v>
      </c>
      <c r="G113" s="428">
        <v>4586</v>
      </c>
    </row>
    <row r="114" spans="1:7" s="411" customFormat="1" ht="63" x14ac:dyDescent="0.25">
      <c r="A114" s="406" t="s">
        <v>648</v>
      </c>
      <c r="B114" s="473" t="s">
        <v>555</v>
      </c>
      <c r="C114" s="473"/>
      <c r="D114" s="463"/>
      <c r="E114" s="465">
        <f>E116</f>
        <v>746</v>
      </c>
      <c r="F114" s="465">
        <f t="shared" ref="F114:G116" si="20">F115</f>
        <v>754.6</v>
      </c>
      <c r="G114" s="465">
        <f t="shared" si="20"/>
        <v>764.2</v>
      </c>
    </row>
    <row r="115" spans="1:7" x14ac:dyDescent="0.25">
      <c r="A115" s="406" t="s">
        <v>684</v>
      </c>
      <c r="B115" s="473" t="s">
        <v>673</v>
      </c>
      <c r="C115" s="473"/>
      <c r="D115" s="463"/>
      <c r="E115" s="465">
        <f>E116</f>
        <v>746</v>
      </c>
      <c r="F115" s="465">
        <f t="shared" si="20"/>
        <v>754.6</v>
      </c>
      <c r="G115" s="465">
        <f t="shared" si="20"/>
        <v>764.2</v>
      </c>
    </row>
    <row r="116" spans="1:7" x14ac:dyDescent="0.25">
      <c r="A116" s="406" t="s">
        <v>326</v>
      </c>
      <c r="B116" s="473" t="s">
        <v>673</v>
      </c>
      <c r="C116" s="473">
        <v>610</v>
      </c>
      <c r="D116" s="463"/>
      <c r="E116" s="465">
        <f>E117</f>
        <v>746</v>
      </c>
      <c r="F116" s="465">
        <f t="shared" si="20"/>
        <v>754.6</v>
      </c>
      <c r="G116" s="465">
        <f t="shared" si="20"/>
        <v>764.2</v>
      </c>
    </row>
    <row r="117" spans="1:7" x14ac:dyDescent="0.25">
      <c r="A117" s="472" t="s">
        <v>690</v>
      </c>
      <c r="B117" s="473" t="s">
        <v>673</v>
      </c>
      <c r="C117" s="473">
        <v>610</v>
      </c>
      <c r="D117" s="463" t="s">
        <v>10</v>
      </c>
      <c r="E117" s="465">
        <v>746</v>
      </c>
      <c r="F117" s="465">
        <v>754.6</v>
      </c>
      <c r="G117" s="465">
        <v>764.2</v>
      </c>
    </row>
    <row r="118" spans="1:7" s="450" customFormat="1" ht="47.25" x14ac:dyDescent="0.25">
      <c r="A118" s="454" t="s">
        <v>685</v>
      </c>
      <c r="B118" s="473" t="s">
        <v>686</v>
      </c>
      <c r="C118" s="474"/>
      <c r="D118" s="463"/>
      <c r="E118" s="465">
        <f>E121</f>
        <v>1717.4</v>
      </c>
      <c r="F118" s="465">
        <f t="shared" ref="F118:G120" si="21">F119</f>
        <v>867.8</v>
      </c>
      <c r="G118" s="465">
        <f t="shared" si="21"/>
        <v>876.9</v>
      </c>
    </row>
    <row r="119" spans="1:7" ht="78.75" customHeight="1" x14ac:dyDescent="0.25">
      <c r="A119" s="406" t="s">
        <v>713</v>
      </c>
      <c r="B119" s="473" t="s">
        <v>687</v>
      </c>
      <c r="C119" s="473"/>
      <c r="D119" s="463"/>
      <c r="E119" s="465">
        <f>E120</f>
        <v>1717.4</v>
      </c>
      <c r="F119" s="465">
        <f t="shared" si="21"/>
        <v>867.8</v>
      </c>
      <c r="G119" s="465">
        <f t="shared" si="21"/>
        <v>876.9</v>
      </c>
    </row>
    <row r="120" spans="1:7" s="447" customFormat="1" ht="14.25" customHeight="1" x14ac:dyDescent="0.25">
      <c r="A120" s="406" t="s">
        <v>326</v>
      </c>
      <c r="B120" s="473" t="s">
        <v>688</v>
      </c>
      <c r="C120" s="473">
        <v>610</v>
      </c>
      <c r="D120" s="463"/>
      <c r="E120" s="465">
        <f>E121</f>
        <v>1717.4</v>
      </c>
      <c r="F120" s="465">
        <f t="shared" si="21"/>
        <v>867.8</v>
      </c>
      <c r="G120" s="465">
        <f t="shared" si="21"/>
        <v>876.9</v>
      </c>
    </row>
    <row r="121" spans="1:7" x14ac:dyDescent="0.25">
      <c r="A121" s="472" t="s">
        <v>138</v>
      </c>
      <c r="B121" s="473" t="s">
        <v>688</v>
      </c>
      <c r="C121" s="473">
        <v>610</v>
      </c>
      <c r="D121" s="463" t="s">
        <v>8</v>
      </c>
      <c r="E121" s="465">
        <v>1717.4</v>
      </c>
      <c r="F121" s="465">
        <v>867.8</v>
      </c>
      <c r="G121" s="465">
        <v>876.9</v>
      </c>
    </row>
    <row r="122" spans="1:7" ht="63" x14ac:dyDescent="0.25">
      <c r="A122" s="456" t="s">
        <v>705</v>
      </c>
      <c r="B122" s="509" t="s">
        <v>331</v>
      </c>
      <c r="C122" s="506"/>
      <c r="D122" s="509"/>
      <c r="E122" s="360">
        <f>E127+E131</f>
        <v>2624</v>
      </c>
      <c r="F122" s="360">
        <f>F127+F131</f>
        <v>2728</v>
      </c>
      <c r="G122" s="360">
        <f>G127+G131</f>
        <v>2837</v>
      </c>
    </row>
    <row r="123" spans="1:7" ht="15" customHeight="1" x14ac:dyDescent="0.25">
      <c r="A123" s="483" t="str">
        <f>$A$93</f>
        <v xml:space="preserve">Комплексы процессных мероприятий </v>
      </c>
      <c r="B123" s="463" t="s">
        <v>557</v>
      </c>
      <c r="C123" s="473"/>
      <c r="D123" s="463"/>
      <c r="E123" s="465">
        <f>E126+E130</f>
        <v>2624</v>
      </c>
      <c r="F123" s="465">
        <f t="shared" ref="F123:G126" si="22">F124</f>
        <v>2713</v>
      </c>
      <c r="G123" s="465">
        <f t="shared" si="22"/>
        <v>2822</v>
      </c>
    </row>
    <row r="124" spans="1:7" ht="31.5" x14ac:dyDescent="0.25">
      <c r="A124" s="406" t="s">
        <v>675</v>
      </c>
      <c r="B124" s="463" t="s">
        <v>558</v>
      </c>
      <c r="C124" s="473"/>
      <c r="D124" s="463"/>
      <c r="E124" s="465">
        <f>E125</f>
        <v>2609</v>
      </c>
      <c r="F124" s="465">
        <f t="shared" si="22"/>
        <v>2713</v>
      </c>
      <c r="G124" s="465">
        <f t="shared" si="22"/>
        <v>2822</v>
      </c>
    </row>
    <row r="125" spans="1:7" x14ac:dyDescent="0.25">
      <c r="A125" s="406" t="s">
        <v>674</v>
      </c>
      <c r="B125" s="463" t="s">
        <v>559</v>
      </c>
      <c r="C125" s="473"/>
      <c r="D125" s="463"/>
      <c r="E125" s="465">
        <f>E126</f>
        <v>2609</v>
      </c>
      <c r="F125" s="465">
        <f t="shared" si="22"/>
        <v>2713</v>
      </c>
      <c r="G125" s="465">
        <f t="shared" si="22"/>
        <v>2822</v>
      </c>
    </row>
    <row r="126" spans="1:7" x14ac:dyDescent="0.25">
      <c r="A126" s="406" t="s">
        <v>649</v>
      </c>
      <c r="B126" s="463" t="s">
        <v>559</v>
      </c>
      <c r="C126" s="473">
        <v>310</v>
      </c>
      <c r="D126" s="463"/>
      <c r="E126" s="465">
        <f>E127</f>
        <v>2609</v>
      </c>
      <c r="F126" s="465">
        <f t="shared" si="22"/>
        <v>2713</v>
      </c>
      <c r="G126" s="465">
        <f t="shared" si="22"/>
        <v>2822</v>
      </c>
    </row>
    <row r="127" spans="1:7" x14ac:dyDescent="0.25">
      <c r="A127" s="472" t="s">
        <v>141</v>
      </c>
      <c r="B127" s="463" t="s">
        <v>559</v>
      </c>
      <c r="C127" s="473">
        <v>310</v>
      </c>
      <c r="D127" s="463" t="s">
        <v>11</v>
      </c>
      <c r="E127" s="465">
        <v>2609</v>
      </c>
      <c r="F127" s="465">
        <v>2713</v>
      </c>
      <c r="G127" s="465">
        <v>2822</v>
      </c>
    </row>
    <row r="128" spans="1:7" ht="31.5" x14ac:dyDescent="0.25">
      <c r="A128" s="406" t="s">
        <v>560</v>
      </c>
      <c r="B128" s="463" t="s">
        <v>561</v>
      </c>
      <c r="C128" s="473"/>
      <c r="D128" s="463"/>
      <c r="E128" s="465">
        <f t="shared" ref="E128:G129" si="23">E129</f>
        <v>15</v>
      </c>
      <c r="F128" s="465">
        <f t="shared" si="23"/>
        <v>15</v>
      </c>
      <c r="G128" s="465">
        <f t="shared" si="23"/>
        <v>15</v>
      </c>
    </row>
    <row r="129" spans="1:10" ht="47.25" x14ac:dyDescent="0.25">
      <c r="A129" s="406" t="s">
        <v>342</v>
      </c>
      <c r="B129" s="463" t="s">
        <v>562</v>
      </c>
      <c r="C129" s="473"/>
      <c r="D129" s="463"/>
      <c r="E129" s="465">
        <f t="shared" si="23"/>
        <v>15</v>
      </c>
      <c r="F129" s="465">
        <f t="shared" si="23"/>
        <v>15</v>
      </c>
      <c r="G129" s="465">
        <f t="shared" si="23"/>
        <v>15</v>
      </c>
    </row>
    <row r="130" spans="1:10" s="447" customFormat="1" ht="34.5" customHeight="1" x14ac:dyDescent="0.25">
      <c r="A130" s="454" t="s">
        <v>338</v>
      </c>
      <c r="B130" s="463" t="s">
        <v>562</v>
      </c>
      <c r="C130" s="473">
        <v>320</v>
      </c>
      <c r="D130" s="463"/>
      <c r="E130" s="465">
        <v>15</v>
      </c>
      <c r="F130" s="465">
        <f>F131</f>
        <v>15</v>
      </c>
      <c r="G130" s="465">
        <f>G131</f>
        <v>15</v>
      </c>
    </row>
    <row r="131" spans="1:10" x14ac:dyDescent="0.25">
      <c r="A131" s="472" t="s">
        <v>12</v>
      </c>
      <c r="B131" s="463" t="s">
        <v>562</v>
      </c>
      <c r="C131" s="473">
        <v>320</v>
      </c>
      <c r="D131" s="463" t="s">
        <v>461</v>
      </c>
      <c r="E131" s="465">
        <v>15</v>
      </c>
      <c r="F131" s="465">
        <v>15</v>
      </c>
      <c r="G131" s="465">
        <v>15</v>
      </c>
    </row>
    <row r="132" spans="1:10" ht="63" x14ac:dyDescent="0.25">
      <c r="A132" s="456" t="s">
        <v>308</v>
      </c>
      <c r="B132" s="506" t="s">
        <v>309</v>
      </c>
      <c r="C132" s="506"/>
      <c r="D132" s="509"/>
      <c r="E132" s="360">
        <f>E137</f>
        <v>741.6</v>
      </c>
      <c r="F132" s="360">
        <f t="shared" ref="F132:G132" si="24">F137</f>
        <v>250</v>
      </c>
      <c r="G132" s="360">
        <f t="shared" si="24"/>
        <v>702.7</v>
      </c>
    </row>
    <row r="133" spans="1:10" x14ac:dyDescent="0.25">
      <c r="A133" s="483" t="str">
        <f>$A$93</f>
        <v xml:space="preserve">Комплексы процессных мероприятий </v>
      </c>
      <c r="B133" s="473" t="s">
        <v>589</v>
      </c>
      <c r="C133" s="473"/>
      <c r="D133" s="463"/>
      <c r="E133" s="465">
        <f t="shared" ref="E133:G136" si="25">E134</f>
        <v>741.6</v>
      </c>
      <c r="F133" s="465">
        <f t="shared" si="25"/>
        <v>250</v>
      </c>
      <c r="G133" s="465">
        <f t="shared" si="25"/>
        <v>702.7</v>
      </c>
    </row>
    <row r="134" spans="1:10" ht="31.5" x14ac:dyDescent="0.25">
      <c r="A134" s="406" t="s">
        <v>650</v>
      </c>
      <c r="B134" s="473" t="s">
        <v>563</v>
      </c>
      <c r="C134" s="473"/>
      <c r="D134" s="463"/>
      <c r="E134" s="465">
        <f t="shared" si="25"/>
        <v>741.6</v>
      </c>
      <c r="F134" s="465">
        <f t="shared" si="25"/>
        <v>250</v>
      </c>
      <c r="G134" s="465">
        <f t="shared" si="25"/>
        <v>702.7</v>
      </c>
    </row>
    <row r="135" spans="1:10" s="447" customFormat="1" ht="31.5" x14ac:dyDescent="0.25">
      <c r="A135" s="475" t="s">
        <v>659</v>
      </c>
      <c r="B135" s="473" t="s">
        <v>564</v>
      </c>
      <c r="C135" s="473"/>
      <c r="D135" s="463"/>
      <c r="E135" s="465">
        <f t="shared" si="25"/>
        <v>741.6</v>
      </c>
      <c r="F135" s="465">
        <f t="shared" si="25"/>
        <v>250</v>
      </c>
      <c r="G135" s="465">
        <f t="shared" si="25"/>
        <v>702.7</v>
      </c>
    </row>
    <row r="136" spans="1:10" ht="31.5" x14ac:dyDescent="0.25">
      <c r="A136" s="454" t="s">
        <v>171</v>
      </c>
      <c r="B136" s="473" t="s">
        <v>564</v>
      </c>
      <c r="C136" s="473">
        <v>240</v>
      </c>
      <c r="D136" s="463"/>
      <c r="E136" s="465">
        <f>E137</f>
        <v>741.6</v>
      </c>
      <c r="F136" s="465">
        <f t="shared" si="25"/>
        <v>250</v>
      </c>
      <c r="G136" s="465">
        <f t="shared" si="25"/>
        <v>702.7</v>
      </c>
    </row>
    <row r="137" spans="1:10" x14ac:dyDescent="0.25">
      <c r="A137" s="472" t="s">
        <v>132</v>
      </c>
      <c r="B137" s="473" t="s">
        <v>564</v>
      </c>
      <c r="C137" s="473">
        <v>240</v>
      </c>
      <c r="D137" s="463" t="s">
        <v>9</v>
      </c>
      <c r="E137" s="465">
        <v>741.6</v>
      </c>
      <c r="F137" s="465">
        <v>250</v>
      </c>
      <c r="G137" s="465">
        <v>702.7</v>
      </c>
    </row>
    <row r="138" spans="1:10" ht="62.25" customHeight="1" x14ac:dyDescent="0.25">
      <c r="A138" s="440" t="s">
        <v>264</v>
      </c>
      <c r="B138" s="510" t="s">
        <v>213</v>
      </c>
      <c r="C138" s="506"/>
      <c r="D138" s="509"/>
      <c r="E138" s="360">
        <f>+E147+E150+E139</f>
        <v>1265.3</v>
      </c>
      <c r="F138" s="360">
        <f>+F147+F150+F139</f>
        <v>355</v>
      </c>
      <c r="G138" s="360">
        <f>+G147+G150+G139</f>
        <v>357</v>
      </c>
    </row>
    <row r="139" spans="1:10" ht="27" customHeight="1" x14ac:dyDescent="0.25">
      <c r="A139" s="432" t="s">
        <v>583</v>
      </c>
      <c r="B139" s="431" t="s">
        <v>718</v>
      </c>
      <c r="C139" s="473"/>
      <c r="D139" s="463"/>
      <c r="E139" s="428">
        <f t="shared" ref="E139:G139" si="26">E143</f>
        <v>1062.3</v>
      </c>
      <c r="F139" s="428">
        <f t="shared" si="26"/>
        <v>150</v>
      </c>
      <c r="G139" s="428">
        <f t="shared" si="26"/>
        <v>150</v>
      </c>
    </row>
    <row r="140" spans="1:10" ht="58.5" customHeight="1" x14ac:dyDescent="0.25">
      <c r="A140" s="432" t="s">
        <v>716</v>
      </c>
      <c r="B140" s="431" t="s">
        <v>565</v>
      </c>
      <c r="C140" s="473"/>
      <c r="D140" s="463"/>
      <c r="E140" s="428">
        <v>1062.3</v>
      </c>
      <c r="F140" s="428">
        <v>150</v>
      </c>
      <c r="G140" s="428">
        <v>150</v>
      </c>
    </row>
    <row r="141" spans="1:10" ht="78" customHeight="1" x14ac:dyDescent="0.25">
      <c r="A141" s="367" t="s">
        <v>717</v>
      </c>
      <c r="B141" s="431" t="s">
        <v>566</v>
      </c>
      <c r="C141" s="473"/>
      <c r="D141" s="463"/>
      <c r="E141" s="428">
        <v>1062.3</v>
      </c>
      <c r="F141" s="428">
        <v>150</v>
      </c>
      <c r="G141" s="428">
        <v>150</v>
      </c>
      <c r="J141" s="432"/>
    </row>
    <row r="142" spans="1:10" ht="31.5" x14ac:dyDescent="0.25">
      <c r="A142" s="454" t="s">
        <v>171</v>
      </c>
      <c r="B142" s="431" t="s">
        <v>566</v>
      </c>
      <c r="C142" s="473"/>
      <c r="D142" s="463"/>
      <c r="E142" s="428">
        <v>1062.3</v>
      </c>
      <c r="F142" s="428">
        <v>150</v>
      </c>
      <c r="G142" s="428">
        <v>150</v>
      </c>
    </row>
    <row r="143" spans="1:10" x14ac:dyDescent="0.25">
      <c r="A143" s="367" t="s">
        <v>243</v>
      </c>
      <c r="B143" s="431" t="s">
        <v>566</v>
      </c>
      <c r="C143" s="473">
        <v>240</v>
      </c>
      <c r="D143" s="463" t="s">
        <v>2</v>
      </c>
      <c r="E143" s="428">
        <v>1062.3</v>
      </c>
      <c r="F143" s="428">
        <v>150</v>
      </c>
      <c r="G143" s="428">
        <v>150</v>
      </c>
    </row>
    <row r="144" spans="1:10" ht="120" customHeight="1" x14ac:dyDescent="0.25">
      <c r="A144" s="444" t="s">
        <v>706</v>
      </c>
      <c r="B144" s="368" t="s">
        <v>567</v>
      </c>
      <c r="C144" s="473"/>
      <c r="D144" s="463"/>
      <c r="E144" s="484">
        <v>153</v>
      </c>
      <c r="F144" s="484">
        <v>155</v>
      </c>
      <c r="G144" s="484">
        <v>157</v>
      </c>
    </row>
    <row r="145" spans="1:7" ht="50.25" customHeight="1" x14ac:dyDescent="0.25">
      <c r="A145" s="444" t="s">
        <v>530</v>
      </c>
      <c r="B145" s="368" t="s">
        <v>669</v>
      </c>
      <c r="C145" s="473"/>
      <c r="D145" s="463"/>
      <c r="E145" s="484">
        <v>153</v>
      </c>
      <c r="F145" s="484">
        <v>155</v>
      </c>
      <c r="G145" s="484">
        <v>157</v>
      </c>
    </row>
    <row r="146" spans="1:7" ht="31.5" x14ac:dyDescent="0.25">
      <c r="A146" s="406" t="s">
        <v>171</v>
      </c>
      <c r="B146" s="368" t="s">
        <v>669</v>
      </c>
      <c r="C146" s="473">
        <v>240</v>
      </c>
      <c r="D146" s="463"/>
      <c r="E146" s="484">
        <v>153</v>
      </c>
      <c r="F146" s="484">
        <v>155</v>
      </c>
      <c r="G146" s="484">
        <v>157</v>
      </c>
    </row>
    <row r="147" spans="1:7" x14ac:dyDescent="0.25">
      <c r="A147" s="406" t="s">
        <v>117</v>
      </c>
      <c r="B147" s="368" t="s">
        <v>669</v>
      </c>
      <c r="C147" s="473">
        <v>240</v>
      </c>
      <c r="D147" s="463" t="s">
        <v>461</v>
      </c>
      <c r="E147" s="484">
        <v>153</v>
      </c>
      <c r="F147" s="484">
        <v>155</v>
      </c>
      <c r="G147" s="484">
        <v>157</v>
      </c>
    </row>
    <row r="148" spans="1:7" ht="31.5" x14ac:dyDescent="0.25">
      <c r="A148" s="406" t="s">
        <v>568</v>
      </c>
      <c r="B148" s="461" t="s">
        <v>689</v>
      </c>
      <c r="C148" s="473"/>
      <c r="D148" s="463"/>
      <c r="E148" s="465">
        <f>E149</f>
        <v>50</v>
      </c>
      <c r="F148" s="465">
        <f t="shared" ref="F148:G150" si="27">F149</f>
        <v>50</v>
      </c>
      <c r="G148" s="465">
        <f t="shared" si="27"/>
        <v>50</v>
      </c>
    </row>
    <row r="149" spans="1:7" x14ac:dyDescent="0.25">
      <c r="A149" s="406" t="s">
        <v>14</v>
      </c>
      <c r="B149" s="461" t="s">
        <v>696</v>
      </c>
      <c r="C149" s="473"/>
      <c r="D149" s="463"/>
      <c r="E149" s="465">
        <f>E150</f>
        <v>50</v>
      </c>
      <c r="F149" s="465">
        <f t="shared" si="27"/>
        <v>50</v>
      </c>
      <c r="G149" s="465">
        <f t="shared" si="27"/>
        <v>50</v>
      </c>
    </row>
    <row r="150" spans="1:7" ht="31.5" x14ac:dyDescent="0.25">
      <c r="A150" s="406" t="s">
        <v>171</v>
      </c>
      <c r="B150" s="461" t="s">
        <v>696</v>
      </c>
      <c r="C150" s="473">
        <v>240</v>
      </c>
      <c r="D150" s="463"/>
      <c r="E150" s="465">
        <v>50</v>
      </c>
      <c r="F150" s="465">
        <f t="shared" si="27"/>
        <v>50</v>
      </c>
      <c r="G150" s="465">
        <f t="shared" si="27"/>
        <v>50</v>
      </c>
    </row>
    <row r="151" spans="1:7" x14ac:dyDescent="0.25">
      <c r="A151" s="406" t="s">
        <v>135</v>
      </c>
      <c r="B151" s="461" t="s">
        <v>696</v>
      </c>
      <c r="C151" s="473">
        <v>240</v>
      </c>
      <c r="D151" s="463" t="s">
        <v>15</v>
      </c>
      <c r="E151" s="465">
        <v>50</v>
      </c>
      <c r="F151" s="428">
        <v>50</v>
      </c>
      <c r="G151" s="428">
        <v>50</v>
      </c>
    </row>
    <row r="152" spans="1:7" ht="63" x14ac:dyDescent="0.25">
      <c r="A152" s="399" t="s">
        <v>677</v>
      </c>
      <c r="B152" s="403" t="s">
        <v>213</v>
      </c>
      <c r="C152" s="473"/>
      <c r="D152" s="463"/>
      <c r="E152" s="465">
        <v>50</v>
      </c>
      <c r="F152" s="428">
        <v>0</v>
      </c>
      <c r="G152" s="428">
        <v>0</v>
      </c>
    </row>
    <row r="153" spans="1:7" ht="63" x14ac:dyDescent="0.25">
      <c r="A153" s="399" t="s">
        <v>315</v>
      </c>
      <c r="B153" s="400" t="s">
        <v>727</v>
      </c>
      <c r="C153" s="473"/>
      <c r="D153" s="463"/>
      <c r="E153" s="465">
        <v>50</v>
      </c>
      <c r="F153" s="428">
        <v>0</v>
      </c>
      <c r="G153" s="428">
        <v>0</v>
      </c>
    </row>
    <row r="154" spans="1:7" ht="30" x14ac:dyDescent="0.25">
      <c r="A154" s="387" t="s">
        <v>729</v>
      </c>
      <c r="B154" s="400" t="s">
        <v>728</v>
      </c>
      <c r="C154" s="473"/>
      <c r="D154" s="463"/>
      <c r="E154" s="465">
        <v>50</v>
      </c>
      <c r="F154" s="428">
        <v>0</v>
      </c>
      <c r="G154" s="428">
        <v>0</v>
      </c>
    </row>
    <row r="155" spans="1:7" ht="31.5" x14ac:dyDescent="0.25">
      <c r="A155" s="429" t="s">
        <v>171</v>
      </c>
      <c r="B155" s="400" t="s">
        <v>728</v>
      </c>
      <c r="C155" s="473">
        <v>610</v>
      </c>
      <c r="D155" s="463" t="s">
        <v>15</v>
      </c>
      <c r="E155" s="465">
        <v>50</v>
      </c>
      <c r="F155" s="428">
        <v>0</v>
      </c>
      <c r="G155" s="428">
        <v>0</v>
      </c>
    </row>
    <row r="156" spans="1:7" ht="31.5" x14ac:dyDescent="0.25">
      <c r="A156" s="443" t="s">
        <v>54</v>
      </c>
      <c r="B156" s="473" t="s">
        <v>710</v>
      </c>
      <c r="C156" s="506"/>
      <c r="D156" s="509"/>
      <c r="E156" s="459">
        <v>0</v>
      </c>
      <c r="F156" s="459">
        <v>0</v>
      </c>
      <c r="G156" s="459">
        <v>0</v>
      </c>
    </row>
    <row r="157" spans="1:7" s="447" customFormat="1" x14ac:dyDescent="0.25">
      <c r="A157" s="432" t="s">
        <v>697</v>
      </c>
      <c r="B157" s="400" t="s">
        <v>714</v>
      </c>
      <c r="C157" s="473"/>
      <c r="D157" s="463"/>
      <c r="E157" s="428"/>
      <c r="F157" s="428"/>
      <c r="G157" s="428"/>
    </row>
    <row r="158" spans="1:7" ht="46.5" customHeight="1" x14ac:dyDescent="0.25">
      <c r="A158" s="476" t="s">
        <v>668</v>
      </c>
      <c r="B158" s="457" t="s">
        <v>715</v>
      </c>
      <c r="C158" s="473"/>
      <c r="D158" s="463"/>
      <c r="E158" s="428">
        <v>0</v>
      </c>
      <c r="F158" s="428">
        <v>0</v>
      </c>
      <c r="G158" s="428">
        <v>0</v>
      </c>
    </row>
    <row r="159" spans="1:7" x14ac:dyDescent="0.25">
      <c r="A159" s="444" t="s">
        <v>58</v>
      </c>
      <c r="B159" s="457" t="s">
        <v>715</v>
      </c>
      <c r="C159" s="473"/>
      <c r="D159" s="463"/>
      <c r="E159" s="428">
        <v>0</v>
      </c>
      <c r="F159" s="428">
        <v>0</v>
      </c>
      <c r="G159" s="428">
        <v>0</v>
      </c>
    </row>
    <row r="160" spans="1:7" ht="31.5" x14ac:dyDescent="0.25">
      <c r="A160" s="445" t="s">
        <v>13</v>
      </c>
      <c r="B160" s="457" t="s">
        <v>715</v>
      </c>
      <c r="C160" s="473">
        <v>240</v>
      </c>
      <c r="D160" s="463" t="s">
        <v>9</v>
      </c>
      <c r="E160" s="428">
        <v>0</v>
      </c>
      <c r="F160" s="428">
        <v>0</v>
      </c>
      <c r="G160" s="428">
        <v>0</v>
      </c>
    </row>
    <row r="161" spans="1:7" x14ac:dyDescent="0.25">
      <c r="A161" s="443" t="str">
        <f>A157</f>
        <v>Федеральная программ входящая в состав национальных проектов</v>
      </c>
      <c r="B161" s="457" t="str">
        <f>'приложение 4'!E235</f>
        <v>27 8 00 00000</v>
      </c>
      <c r="C161" s="473"/>
      <c r="D161" s="463"/>
      <c r="E161" s="403">
        <v>0</v>
      </c>
      <c r="F161" s="403">
        <v>8156.3</v>
      </c>
      <c r="G161" s="403">
        <v>0</v>
      </c>
    </row>
    <row r="162" spans="1:7" ht="47.25" x14ac:dyDescent="0.25">
      <c r="A162" s="445" t="str">
        <f t="shared" ref="A162:A164" si="28">A158</f>
        <v>Федеральная программ "Формирование комфортной городской среды"на территории муниципального образования Кисельнинское сельское поселение Волховского муниципального района Ленинградской области»</v>
      </c>
      <c r="B162" s="457" t="str">
        <f>'приложение 4'!E236</f>
        <v>27 8 01 00000</v>
      </c>
      <c r="C162" s="473"/>
      <c r="D162" s="463"/>
      <c r="E162" s="400">
        <v>0</v>
      </c>
      <c r="F162" s="400">
        <v>8156.3</v>
      </c>
      <c r="G162" s="400">
        <v>0</v>
      </c>
    </row>
    <row r="163" spans="1:7" x14ac:dyDescent="0.25">
      <c r="A163" s="445" t="str">
        <f t="shared" si="28"/>
        <v>Реализация программ формирования современной городской среды</v>
      </c>
      <c r="B163" s="457" t="str">
        <f>'приложение 4'!E237</f>
        <v>27 8 01 S4750</v>
      </c>
      <c r="C163" s="473"/>
      <c r="D163" s="463"/>
      <c r="E163" s="400">
        <v>0</v>
      </c>
      <c r="F163" s="400">
        <v>8156.3</v>
      </c>
      <c r="G163" s="400">
        <v>0</v>
      </c>
    </row>
    <row r="164" spans="1:7" ht="31.5" x14ac:dyDescent="0.25">
      <c r="A164" s="445" t="str">
        <f t="shared" si="28"/>
        <v xml:space="preserve">Иные закупки товаров, работ и услуг для обеспечения государственных (муниципальных) нужд </v>
      </c>
      <c r="B164" s="457" t="str">
        <f>'приложение 4'!E238</f>
        <v>27 8 01 S4750</v>
      </c>
      <c r="C164" s="473">
        <v>240</v>
      </c>
      <c r="D164" s="463" t="s">
        <v>9</v>
      </c>
      <c r="E164" s="400">
        <v>0</v>
      </c>
      <c r="F164" s="400">
        <v>8156.3</v>
      </c>
      <c r="G164" s="400">
        <v>0</v>
      </c>
    </row>
    <row r="165" spans="1:7" ht="81.75" customHeight="1" x14ac:dyDescent="0.25">
      <c r="A165" s="401" t="s">
        <v>707</v>
      </c>
      <c r="B165" s="415" t="s">
        <v>496</v>
      </c>
      <c r="C165" s="506">
        <v>240</v>
      </c>
      <c r="D165" s="509"/>
      <c r="E165" s="459">
        <v>1198.8</v>
      </c>
      <c r="F165" s="459">
        <v>160</v>
      </c>
      <c r="G165" s="459">
        <v>160</v>
      </c>
    </row>
    <row r="166" spans="1:7" s="447" customFormat="1" ht="17.25" customHeight="1" x14ac:dyDescent="0.25">
      <c r="A166" s="460" t="str">
        <f>$A$93</f>
        <v xml:space="preserve">Комплексы процессных мероприятий </v>
      </c>
      <c r="B166" s="428" t="s">
        <v>590</v>
      </c>
      <c r="C166" s="473"/>
      <c r="D166" s="463"/>
      <c r="E166" s="428">
        <v>1198.8</v>
      </c>
      <c r="F166" s="428">
        <v>160</v>
      </c>
      <c r="G166" s="428">
        <v>160</v>
      </c>
    </row>
    <row r="167" spans="1:7" ht="83.25" customHeight="1" x14ac:dyDescent="0.25">
      <c r="A167" s="429" t="s">
        <v>708</v>
      </c>
      <c r="B167" s="428" t="s">
        <v>570</v>
      </c>
      <c r="C167" s="473"/>
      <c r="D167" s="463"/>
      <c r="E167" s="428">
        <v>1198.8</v>
      </c>
      <c r="F167" s="428">
        <v>160</v>
      </c>
      <c r="G167" s="428">
        <v>160</v>
      </c>
    </row>
    <row r="168" spans="1:7" ht="80.25" customHeight="1" x14ac:dyDescent="0.25">
      <c r="A168" s="433" t="s">
        <v>516</v>
      </c>
      <c r="B168" s="428" t="s">
        <v>571</v>
      </c>
      <c r="C168" s="377"/>
      <c r="D168" s="463"/>
      <c r="E168" s="428">
        <v>1198.8</v>
      </c>
      <c r="F168" s="428">
        <v>160</v>
      </c>
      <c r="G168" s="428">
        <v>160</v>
      </c>
    </row>
    <row r="169" spans="1:7" ht="31.5" customHeight="1" x14ac:dyDescent="0.25">
      <c r="A169" s="476" t="s">
        <v>13</v>
      </c>
      <c r="B169" s="484" t="s">
        <v>571</v>
      </c>
      <c r="C169" s="473">
        <v>240</v>
      </c>
      <c r="D169" s="463"/>
      <c r="E169" s="428">
        <v>1198.8</v>
      </c>
      <c r="F169" s="428">
        <v>160</v>
      </c>
      <c r="G169" s="428">
        <v>160</v>
      </c>
    </row>
    <row r="170" spans="1:7" ht="17.25" customHeight="1" x14ac:dyDescent="0.25">
      <c r="A170" s="472" t="s">
        <v>132</v>
      </c>
      <c r="B170" s="428" t="s">
        <v>571</v>
      </c>
      <c r="C170" s="473">
        <v>240</v>
      </c>
      <c r="D170" s="463" t="s">
        <v>9</v>
      </c>
      <c r="E170" s="428"/>
      <c r="F170" s="428"/>
      <c r="G170" s="428"/>
    </row>
    <row r="171" spans="1:7" ht="18.75" x14ac:dyDescent="0.25">
      <c r="A171" s="477" t="s">
        <v>165</v>
      </c>
      <c r="B171" s="369" t="s">
        <v>166</v>
      </c>
      <c r="C171" s="369"/>
      <c r="D171" s="509"/>
      <c r="E171" s="364">
        <f>E172+E177</f>
        <v>7225.0999999999995</v>
      </c>
      <c r="F171" s="364">
        <f>F172+F177</f>
        <v>7235.2999999999993</v>
      </c>
      <c r="G171" s="364">
        <f t="shared" ref="G171" si="29">G172+G177</f>
        <v>7860.7999999999993</v>
      </c>
    </row>
    <row r="172" spans="1:7" ht="27.75" customHeight="1" x14ac:dyDescent="0.25">
      <c r="A172" s="406" t="s">
        <v>175</v>
      </c>
      <c r="B172" s="463" t="s">
        <v>176</v>
      </c>
      <c r="C172" s="368"/>
      <c r="D172" s="463"/>
      <c r="E172" s="365">
        <v>1446.8</v>
      </c>
      <c r="F172" s="365">
        <v>1504.6</v>
      </c>
      <c r="G172" s="365">
        <v>1564.8</v>
      </c>
    </row>
    <row r="173" spans="1:7" ht="18" customHeight="1" x14ac:dyDescent="0.25">
      <c r="A173" s="469" t="s">
        <v>169</v>
      </c>
      <c r="B173" s="463" t="s">
        <v>177</v>
      </c>
      <c r="C173" s="368"/>
      <c r="D173" s="463"/>
      <c r="E173" s="365">
        <f t="shared" ref="E173:G175" si="30">E174</f>
        <v>1446.8</v>
      </c>
      <c r="F173" s="365">
        <f t="shared" si="30"/>
        <v>1504.6</v>
      </c>
      <c r="G173" s="365">
        <f t="shared" si="30"/>
        <v>1564.8</v>
      </c>
    </row>
    <row r="174" spans="1:7" ht="63.75" customHeight="1" x14ac:dyDescent="0.25">
      <c r="A174" s="466" t="s">
        <v>178</v>
      </c>
      <c r="B174" s="463" t="s">
        <v>179</v>
      </c>
      <c r="C174" s="368"/>
      <c r="D174" s="463"/>
      <c r="E174" s="365">
        <f t="shared" si="30"/>
        <v>1446.8</v>
      </c>
      <c r="F174" s="365">
        <f t="shared" si="30"/>
        <v>1504.6</v>
      </c>
      <c r="G174" s="365">
        <f t="shared" si="30"/>
        <v>1564.8</v>
      </c>
    </row>
    <row r="175" spans="1:7" ht="30.75" customHeight="1" x14ac:dyDescent="0.25">
      <c r="A175" s="469" t="s">
        <v>180</v>
      </c>
      <c r="B175" s="463" t="s">
        <v>179</v>
      </c>
      <c r="C175" s="368" t="s">
        <v>181</v>
      </c>
      <c r="D175" s="463"/>
      <c r="E175" s="365">
        <f t="shared" si="30"/>
        <v>1446.8</v>
      </c>
      <c r="F175" s="365">
        <f t="shared" si="30"/>
        <v>1504.6</v>
      </c>
      <c r="G175" s="365">
        <f t="shared" si="30"/>
        <v>1564.8</v>
      </c>
    </row>
    <row r="176" spans="1:7" ht="33" customHeight="1" x14ac:dyDescent="0.25">
      <c r="A176" s="406" t="s">
        <v>16</v>
      </c>
      <c r="B176" s="463" t="s">
        <v>179</v>
      </c>
      <c r="C176" s="368" t="s">
        <v>181</v>
      </c>
      <c r="D176" s="463" t="s">
        <v>17</v>
      </c>
      <c r="E176" s="365">
        <v>1446.8</v>
      </c>
      <c r="F176" s="365">
        <v>1504.6</v>
      </c>
      <c r="G176" s="365">
        <v>1564.8</v>
      </c>
    </row>
    <row r="177" spans="1:7" ht="15.75" customHeight="1" x14ac:dyDescent="0.25">
      <c r="A177" s="466" t="s">
        <v>167</v>
      </c>
      <c r="B177" s="463" t="s">
        <v>168</v>
      </c>
      <c r="C177" s="368"/>
      <c r="D177" s="463"/>
      <c r="E177" s="365">
        <f>E181+E183+E185+E187+E190+E196+E193</f>
        <v>5778.2999999999993</v>
      </c>
      <c r="F177" s="365">
        <f t="shared" ref="F177:G177" si="31">F181+F183+F185+F187+F190+F196+F193</f>
        <v>5730.6999999999989</v>
      </c>
      <c r="G177" s="365">
        <f t="shared" si="31"/>
        <v>6295.9999999999991</v>
      </c>
    </row>
    <row r="178" spans="1:7" x14ac:dyDescent="0.25">
      <c r="A178" s="469" t="s">
        <v>169</v>
      </c>
      <c r="B178" s="463" t="s">
        <v>170</v>
      </c>
      <c r="C178" s="368"/>
      <c r="D178" s="463"/>
      <c r="E178" s="365">
        <f>E181+E183+E185+E187+E190+E196+E193</f>
        <v>5778.2999999999993</v>
      </c>
      <c r="F178" s="365">
        <f t="shared" ref="F178:G178" si="32">F181+F183+F185+F187+F190+F196+F193</f>
        <v>5730.6999999999989</v>
      </c>
      <c r="G178" s="365">
        <f t="shared" si="32"/>
        <v>6295.9999999999991</v>
      </c>
    </row>
    <row r="179" spans="1:7" ht="47.25" x14ac:dyDescent="0.25">
      <c r="A179" s="466" t="s">
        <v>182</v>
      </c>
      <c r="B179" s="463" t="s">
        <v>172</v>
      </c>
      <c r="C179" s="368"/>
      <c r="D179" s="463"/>
      <c r="E179" s="365">
        <f>E180</f>
        <v>5001.8999999999996</v>
      </c>
      <c r="F179" s="365">
        <f t="shared" ref="F179:G179" si="33">F180</f>
        <v>5201.8999999999996</v>
      </c>
      <c r="G179" s="365">
        <f t="shared" si="33"/>
        <v>5410</v>
      </c>
    </row>
    <row r="180" spans="1:7" ht="31.5" x14ac:dyDescent="0.25">
      <c r="A180" s="469" t="s">
        <v>180</v>
      </c>
      <c r="B180" s="463" t="s">
        <v>172</v>
      </c>
      <c r="C180" s="463" t="s">
        <v>181</v>
      </c>
      <c r="D180" s="463"/>
      <c r="E180" s="365">
        <f>E181</f>
        <v>5001.8999999999996</v>
      </c>
      <c r="F180" s="365">
        <f t="shared" ref="F180:G180" si="34">F181</f>
        <v>5201.8999999999996</v>
      </c>
      <c r="G180" s="365">
        <f t="shared" si="34"/>
        <v>5410</v>
      </c>
    </row>
    <row r="181" spans="1:7" ht="31.5" x14ac:dyDescent="0.25">
      <c r="A181" s="406" t="s">
        <v>16</v>
      </c>
      <c r="B181" s="463" t="s">
        <v>172</v>
      </c>
      <c r="C181" s="463" t="s">
        <v>181</v>
      </c>
      <c r="D181" s="463" t="s">
        <v>17</v>
      </c>
      <c r="E181" s="365">
        <v>5001.8999999999996</v>
      </c>
      <c r="F181" s="365">
        <v>5201.8999999999996</v>
      </c>
      <c r="G181" s="365">
        <v>5410</v>
      </c>
    </row>
    <row r="182" spans="1:7" ht="31.5" x14ac:dyDescent="0.25">
      <c r="A182" s="406" t="s">
        <v>171</v>
      </c>
      <c r="B182" s="368" t="s">
        <v>172</v>
      </c>
      <c r="C182" s="463" t="s">
        <v>186</v>
      </c>
      <c r="D182" s="463"/>
      <c r="E182" s="365">
        <f>E183</f>
        <v>7</v>
      </c>
      <c r="F182" s="365">
        <f>F183</f>
        <v>7.2</v>
      </c>
      <c r="G182" s="365">
        <f>G183</f>
        <v>7.4</v>
      </c>
    </row>
    <row r="183" spans="1:7" ht="47.25" x14ac:dyDescent="0.25">
      <c r="A183" s="406" t="s">
        <v>112</v>
      </c>
      <c r="B183" s="368" t="s">
        <v>172</v>
      </c>
      <c r="C183" s="463" t="s">
        <v>186</v>
      </c>
      <c r="D183" s="463" t="s">
        <v>18</v>
      </c>
      <c r="E183" s="365">
        <v>7</v>
      </c>
      <c r="F183" s="365">
        <v>7.2</v>
      </c>
      <c r="G183" s="365">
        <v>7.4</v>
      </c>
    </row>
    <row r="184" spans="1:7" ht="31.5" x14ac:dyDescent="0.25">
      <c r="A184" s="406" t="s">
        <v>171</v>
      </c>
      <c r="B184" s="463" t="s">
        <v>172</v>
      </c>
      <c r="C184" s="463" t="s">
        <v>184</v>
      </c>
      <c r="D184" s="463"/>
      <c r="E184" s="465">
        <f>E185</f>
        <v>547.79999999999995</v>
      </c>
      <c r="F184" s="465">
        <f>F185</f>
        <v>300</v>
      </c>
      <c r="G184" s="465">
        <f>G185</f>
        <v>657</v>
      </c>
    </row>
    <row r="185" spans="1:7" s="447" customFormat="1" ht="28.5" customHeight="1" x14ac:dyDescent="0.25">
      <c r="A185" s="454" t="s">
        <v>16</v>
      </c>
      <c r="B185" s="463" t="s">
        <v>172</v>
      </c>
      <c r="C185" s="463" t="s">
        <v>184</v>
      </c>
      <c r="D185" s="463" t="s">
        <v>17</v>
      </c>
      <c r="E185" s="465">
        <v>547.79999999999995</v>
      </c>
      <c r="F185" s="465">
        <v>300</v>
      </c>
      <c r="G185" s="465">
        <v>657</v>
      </c>
    </row>
    <row r="186" spans="1:7" ht="15.75" customHeight="1" x14ac:dyDescent="0.25">
      <c r="A186" s="406" t="s">
        <v>185</v>
      </c>
      <c r="B186" s="463" t="s">
        <v>172</v>
      </c>
      <c r="C186" s="463" t="s">
        <v>186</v>
      </c>
      <c r="D186" s="463"/>
      <c r="E186" s="465">
        <f>E187</f>
        <v>3</v>
      </c>
      <c r="F186" s="465">
        <f>F187</f>
        <v>3</v>
      </c>
      <c r="G186" s="465">
        <f>G187</f>
        <v>3</v>
      </c>
    </row>
    <row r="187" spans="1:7" s="447" customFormat="1" ht="32.25" customHeight="1" x14ac:dyDescent="0.25">
      <c r="A187" s="454" t="s">
        <v>16</v>
      </c>
      <c r="B187" s="463" t="s">
        <v>172</v>
      </c>
      <c r="C187" s="463" t="s">
        <v>186</v>
      </c>
      <c r="D187" s="463" t="s">
        <v>17</v>
      </c>
      <c r="E187" s="465">
        <v>3</v>
      </c>
      <c r="F187" s="465">
        <v>3</v>
      </c>
      <c r="G187" s="465">
        <v>3</v>
      </c>
    </row>
    <row r="188" spans="1:7" ht="15.75" customHeight="1" x14ac:dyDescent="0.25">
      <c r="A188" s="478" t="s">
        <v>189</v>
      </c>
      <c r="B188" s="463" t="s">
        <v>190</v>
      </c>
      <c r="C188" s="463"/>
      <c r="D188" s="463"/>
      <c r="E188" s="465">
        <f t="shared" ref="E188:G189" si="35">E189</f>
        <v>0</v>
      </c>
      <c r="F188" s="365">
        <f t="shared" si="35"/>
        <v>0</v>
      </c>
      <c r="G188" s="365">
        <f t="shared" si="35"/>
        <v>0</v>
      </c>
    </row>
    <row r="189" spans="1:7" x14ac:dyDescent="0.25">
      <c r="A189" s="478" t="s">
        <v>191</v>
      </c>
      <c r="B189" s="463" t="s">
        <v>190</v>
      </c>
      <c r="C189" s="463" t="s">
        <v>192</v>
      </c>
      <c r="D189" s="463"/>
      <c r="E189" s="465">
        <f t="shared" si="35"/>
        <v>0</v>
      </c>
      <c r="F189" s="365">
        <f t="shared" si="35"/>
        <v>0</v>
      </c>
      <c r="G189" s="365">
        <f t="shared" si="35"/>
        <v>0</v>
      </c>
    </row>
    <row r="190" spans="1:7" ht="31.5" x14ac:dyDescent="0.25">
      <c r="A190" s="478" t="s">
        <v>19</v>
      </c>
      <c r="B190" s="463" t="s">
        <v>190</v>
      </c>
      <c r="C190" s="463" t="s">
        <v>192</v>
      </c>
      <c r="D190" s="463" t="s">
        <v>20</v>
      </c>
      <c r="E190" s="465">
        <v>0</v>
      </c>
      <c r="F190" s="365">
        <v>0</v>
      </c>
      <c r="G190" s="365">
        <v>0</v>
      </c>
    </row>
    <row r="191" spans="1:7" ht="47.25" x14ac:dyDescent="0.25">
      <c r="A191" s="478" t="s">
        <v>189</v>
      </c>
      <c r="B191" s="463" t="s">
        <v>190</v>
      </c>
      <c r="C191" s="463"/>
      <c r="D191" s="463"/>
      <c r="E191" s="465">
        <v>177.9</v>
      </c>
      <c r="F191" s="365">
        <v>177.9</v>
      </c>
      <c r="G191" s="365">
        <v>177.9</v>
      </c>
    </row>
    <row r="192" spans="1:7" x14ac:dyDescent="0.25">
      <c r="A192" s="478" t="s">
        <v>191</v>
      </c>
      <c r="B192" s="463" t="s">
        <v>190</v>
      </c>
      <c r="C192" s="463" t="s">
        <v>192</v>
      </c>
      <c r="D192" s="463"/>
      <c r="E192" s="465">
        <v>177.9</v>
      </c>
      <c r="F192" s="365">
        <v>177.9</v>
      </c>
      <c r="G192" s="365">
        <v>177.9</v>
      </c>
    </row>
    <row r="193" spans="1:7" ht="31.5" x14ac:dyDescent="0.25">
      <c r="A193" s="478" t="s">
        <v>19</v>
      </c>
      <c r="B193" s="463" t="s">
        <v>190</v>
      </c>
      <c r="C193" s="463" t="s">
        <v>192</v>
      </c>
      <c r="D193" s="463" t="s">
        <v>20</v>
      </c>
      <c r="E193" s="465">
        <v>177.9</v>
      </c>
      <c r="F193" s="365">
        <v>177.9</v>
      </c>
      <c r="G193" s="365">
        <v>177.9</v>
      </c>
    </row>
    <row r="194" spans="1:7" ht="63" x14ac:dyDescent="0.25">
      <c r="A194" s="406" t="s">
        <v>193</v>
      </c>
      <c r="B194" s="368" t="s">
        <v>194</v>
      </c>
      <c r="C194" s="368"/>
      <c r="D194" s="463"/>
      <c r="E194" s="365">
        <f t="shared" ref="E194:G195" si="36">E195</f>
        <v>40.700000000000003</v>
      </c>
      <c r="F194" s="365">
        <f t="shared" si="36"/>
        <v>40.700000000000003</v>
      </c>
      <c r="G194" s="365">
        <f t="shared" si="36"/>
        <v>40.700000000000003</v>
      </c>
    </row>
    <row r="195" spans="1:7" x14ac:dyDescent="0.25">
      <c r="A195" s="478" t="s">
        <v>191</v>
      </c>
      <c r="B195" s="368" t="s">
        <v>194</v>
      </c>
      <c r="C195" s="463" t="s">
        <v>192</v>
      </c>
      <c r="D195" s="463"/>
      <c r="E195" s="465">
        <f t="shared" si="36"/>
        <v>40.700000000000003</v>
      </c>
      <c r="F195" s="365">
        <f t="shared" si="36"/>
        <v>40.700000000000003</v>
      </c>
      <c r="G195" s="365">
        <f t="shared" si="36"/>
        <v>40.700000000000003</v>
      </c>
    </row>
    <row r="196" spans="1:7" ht="31.5" x14ac:dyDescent="0.25">
      <c r="A196" s="478" t="s">
        <v>19</v>
      </c>
      <c r="B196" s="368" t="s">
        <v>194</v>
      </c>
      <c r="C196" s="463" t="s">
        <v>192</v>
      </c>
      <c r="D196" s="463" t="s">
        <v>20</v>
      </c>
      <c r="E196" s="465">
        <v>40.700000000000003</v>
      </c>
      <c r="F196" s="365">
        <v>40.700000000000003</v>
      </c>
      <c r="G196" s="365">
        <v>40.700000000000003</v>
      </c>
    </row>
    <row r="197" spans="1:7" ht="47.25" x14ac:dyDescent="0.25">
      <c r="A197" s="471" t="s">
        <v>597</v>
      </c>
      <c r="B197" s="509" t="s">
        <v>198</v>
      </c>
      <c r="C197" s="509"/>
      <c r="D197" s="509"/>
      <c r="E197" s="360">
        <f>E198</f>
        <v>9232.9000000000015</v>
      </c>
      <c r="F197" s="360">
        <f>F198</f>
        <v>4132.7</v>
      </c>
      <c r="G197" s="360">
        <f t="shared" ref="G197" si="37">G198</f>
        <v>3942.6</v>
      </c>
    </row>
    <row r="198" spans="1:7" x14ac:dyDescent="0.25">
      <c r="A198" s="466" t="s">
        <v>199</v>
      </c>
      <c r="B198" s="463" t="s">
        <v>200</v>
      </c>
      <c r="C198" s="463"/>
      <c r="D198" s="463"/>
      <c r="E198" s="465">
        <f>E199</f>
        <v>9232.9000000000015</v>
      </c>
      <c r="F198" s="465">
        <f>F199</f>
        <v>4132.7</v>
      </c>
      <c r="G198" s="465">
        <f t="shared" ref="G198" si="38">G199</f>
        <v>3942.6</v>
      </c>
    </row>
    <row r="199" spans="1:7" x14ac:dyDescent="0.25">
      <c r="A199" s="466" t="s">
        <v>199</v>
      </c>
      <c r="B199" s="463" t="s">
        <v>201</v>
      </c>
      <c r="C199" s="463"/>
      <c r="D199" s="463"/>
      <c r="E199" s="465">
        <f>E202+E205+E211+E220+E223+E226+E229+E232+E267+E210+E237+E243+E217+E246+E250+E214+E254+E259+E264</f>
        <v>9232.9000000000015</v>
      </c>
      <c r="F199" s="465">
        <f>F202+F205+F211+F220+F223+F226+F229+F232+F267+F210+F237</f>
        <v>4132.7</v>
      </c>
      <c r="G199" s="465">
        <f>G202+G205+G211+G220+G223+G226+G229+G232+G267+G210+G237</f>
        <v>3942.6</v>
      </c>
    </row>
    <row r="200" spans="1:7" x14ac:dyDescent="0.25">
      <c r="A200" s="406" t="s">
        <v>202</v>
      </c>
      <c r="B200" s="463" t="s">
        <v>203</v>
      </c>
      <c r="C200" s="463"/>
      <c r="D200" s="463"/>
      <c r="E200" s="465">
        <f t="shared" ref="E200:G201" si="39">E201</f>
        <v>50</v>
      </c>
      <c r="F200" s="465">
        <f t="shared" si="39"/>
        <v>50</v>
      </c>
      <c r="G200" s="465">
        <f t="shared" si="39"/>
        <v>50</v>
      </c>
    </row>
    <row r="201" spans="1:7" x14ac:dyDescent="0.25">
      <c r="A201" s="466" t="s">
        <v>204</v>
      </c>
      <c r="B201" s="463" t="s">
        <v>203</v>
      </c>
      <c r="C201" s="463" t="s">
        <v>205</v>
      </c>
      <c r="D201" s="463"/>
      <c r="E201" s="465">
        <f t="shared" si="39"/>
        <v>50</v>
      </c>
      <c r="F201" s="465">
        <f t="shared" si="39"/>
        <v>50</v>
      </c>
      <c r="G201" s="465">
        <f t="shared" si="39"/>
        <v>50</v>
      </c>
    </row>
    <row r="202" spans="1:7" x14ac:dyDescent="0.25">
      <c r="A202" s="466" t="s">
        <v>21</v>
      </c>
      <c r="B202" s="463" t="s">
        <v>203</v>
      </c>
      <c r="C202" s="463" t="s">
        <v>205</v>
      </c>
      <c r="D202" s="463" t="s">
        <v>22</v>
      </c>
      <c r="E202" s="465">
        <v>50</v>
      </c>
      <c r="F202" s="465">
        <v>50</v>
      </c>
      <c r="G202" s="465">
        <v>50</v>
      </c>
    </row>
    <row r="203" spans="1:7" ht="63" x14ac:dyDescent="0.25">
      <c r="A203" s="406" t="s">
        <v>596</v>
      </c>
      <c r="B203" s="463" t="s">
        <v>210</v>
      </c>
      <c r="C203" s="463"/>
      <c r="D203" s="463"/>
      <c r="E203" s="465">
        <f t="shared" ref="E203:G204" si="40">E204</f>
        <v>5</v>
      </c>
      <c r="F203" s="465">
        <f t="shared" si="40"/>
        <v>5</v>
      </c>
      <c r="G203" s="465">
        <f t="shared" si="40"/>
        <v>5</v>
      </c>
    </row>
    <row r="204" spans="1:7" ht="31.5" x14ac:dyDescent="0.25">
      <c r="A204" s="406" t="s">
        <v>171</v>
      </c>
      <c r="B204" s="463" t="s">
        <v>210</v>
      </c>
      <c r="C204" s="463" t="s">
        <v>184</v>
      </c>
      <c r="D204" s="463"/>
      <c r="E204" s="465">
        <f t="shared" si="40"/>
        <v>5</v>
      </c>
      <c r="F204" s="465">
        <f t="shared" si="40"/>
        <v>5</v>
      </c>
      <c r="G204" s="465">
        <f t="shared" si="40"/>
        <v>5</v>
      </c>
    </row>
    <row r="205" spans="1:7" x14ac:dyDescent="0.25">
      <c r="A205" s="466" t="s">
        <v>117</v>
      </c>
      <c r="B205" s="463" t="s">
        <v>210</v>
      </c>
      <c r="C205" s="463" t="s">
        <v>184</v>
      </c>
      <c r="D205" s="463" t="s">
        <v>461</v>
      </c>
      <c r="E205" s="465">
        <v>5</v>
      </c>
      <c r="F205" s="465">
        <v>5</v>
      </c>
      <c r="G205" s="465">
        <v>5</v>
      </c>
    </row>
    <row r="206" spans="1:7" ht="15.75" customHeight="1" x14ac:dyDescent="0.25">
      <c r="A206" s="466" t="s">
        <v>233</v>
      </c>
      <c r="B206" s="463" t="s">
        <v>234</v>
      </c>
      <c r="C206" s="463"/>
      <c r="D206" s="463"/>
      <c r="E206" s="428">
        <f>E207</f>
        <v>289.60000000000002</v>
      </c>
      <c r="F206" s="428">
        <f>F207</f>
        <v>299.60000000000002</v>
      </c>
      <c r="G206" s="428">
        <f>G207</f>
        <v>309.89999999999998</v>
      </c>
    </row>
    <row r="207" spans="1:7" ht="31.5" x14ac:dyDescent="0.25">
      <c r="A207" s="469" t="s">
        <v>180</v>
      </c>
      <c r="B207" s="463" t="s">
        <v>234</v>
      </c>
      <c r="C207" s="463" t="s">
        <v>181</v>
      </c>
      <c r="D207" s="463"/>
      <c r="E207" s="428">
        <v>289.60000000000002</v>
      </c>
      <c r="F207" s="428">
        <f>F211</f>
        <v>299.60000000000002</v>
      </c>
      <c r="G207" s="428">
        <f>G211</f>
        <v>309.89999999999998</v>
      </c>
    </row>
    <row r="208" spans="1:7" ht="31.5" x14ac:dyDescent="0.25">
      <c r="A208" s="399" t="s">
        <v>595</v>
      </c>
      <c r="B208" s="463" t="s">
        <v>200</v>
      </c>
      <c r="C208" s="463"/>
      <c r="D208" s="463"/>
      <c r="E208" s="465">
        <f>E209</f>
        <v>27.5</v>
      </c>
      <c r="F208" s="465">
        <f t="shared" ref="F208:G208" si="41">F209</f>
        <v>27.5</v>
      </c>
      <c r="G208" s="465">
        <f t="shared" si="41"/>
        <v>27.5</v>
      </c>
    </row>
    <row r="209" spans="1:7" ht="31.5" x14ac:dyDescent="0.25">
      <c r="A209" s="466" t="s">
        <v>464</v>
      </c>
      <c r="B209" s="463" t="s">
        <v>531</v>
      </c>
      <c r="C209" s="463" t="s">
        <v>184</v>
      </c>
      <c r="D209" s="463"/>
      <c r="E209" s="465">
        <f>E210</f>
        <v>27.5</v>
      </c>
      <c r="F209" s="465">
        <f>F210</f>
        <v>27.5</v>
      </c>
      <c r="G209" s="465">
        <f>G210</f>
        <v>27.5</v>
      </c>
    </row>
    <row r="210" spans="1:7" ht="31.5" x14ac:dyDescent="0.25">
      <c r="A210" s="466" t="s">
        <v>171</v>
      </c>
      <c r="B210" s="463" t="s">
        <v>531</v>
      </c>
      <c r="C210" s="463" t="s">
        <v>184</v>
      </c>
      <c r="D210" s="463" t="s">
        <v>465</v>
      </c>
      <c r="E210" s="465">
        <v>27.5</v>
      </c>
      <c r="F210" s="465">
        <v>27.5</v>
      </c>
      <c r="G210" s="465">
        <v>27.5</v>
      </c>
    </row>
    <row r="211" spans="1:7" x14ac:dyDescent="0.25">
      <c r="A211" s="469" t="s">
        <v>23</v>
      </c>
      <c r="B211" s="463" t="s">
        <v>234</v>
      </c>
      <c r="C211" s="463" t="s">
        <v>181</v>
      </c>
      <c r="D211" s="463" t="s">
        <v>24</v>
      </c>
      <c r="E211" s="428">
        <v>289.60000000000002</v>
      </c>
      <c r="F211" s="428">
        <v>299.60000000000002</v>
      </c>
      <c r="G211" s="428">
        <v>309.89999999999998</v>
      </c>
    </row>
    <row r="212" spans="1:7" x14ac:dyDescent="0.25">
      <c r="A212" s="478" t="s">
        <v>773</v>
      </c>
      <c r="B212" s="463" t="s">
        <v>771</v>
      </c>
      <c r="C212" s="463"/>
      <c r="D212" s="463"/>
      <c r="E212" s="428">
        <v>100</v>
      </c>
      <c r="F212" s="428">
        <v>0</v>
      </c>
      <c r="G212" s="428">
        <v>0</v>
      </c>
    </row>
    <row r="213" spans="1:7" ht="31.5" x14ac:dyDescent="0.25">
      <c r="A213" s="479" t="s">
        <v>171</v>
      </c>
      <c r="B213" s="463" t="s">
        <v>771</v>
      </c>
      <c r="C213" s="463"/>
      <c r="D213" s="463"/>
      <c r="E213" s="428">
        <v>100</v>
      </c>
      <c r="F213" s="428">
        <v>0</v>
      </c>
      <c r="G213" s="428">
        <v>0</v>
      </c>
    </row>
    <row r="214" spans="1:7" x14ac:dyDescent="0.25">
      <c r="A214" s="478" t="s">
        <v>130</v>
      </c>
      <c r="B214" s="463" t="s">
        <v>771</v>
      </c>
      <c r="C214" s="463" t="s">
        <v>184</v>
      </c>
      <c r="D214" s="463" t="s">
        <v>5</v>
      </c>
      <c r="E214" s="428">
        <v>100</v>
      </c>
      <c r="F214" s="428">
        <v>0</v>
      </c>
      <c r="G214" s="428">
        <v>0</v>
      </c>
    </row>
    <row r="215" spans="1:7" x14ac:dyDescent="0.25">
      <c r="A215" s="406" t="s">
        <v>735</v>
      </c>
      <c r="B215" s="463" t="s">
        <v>725</v>
      </c>
      <c r="C215" s="463"/>
      <c r="D215" s="463"/>
      <c r="E215" s="428">
        <v>745</v>
      </c>
      <c r="F215" s="428">
        <v>0</v>
      </c>
      <c r="G215" s="428">
        <v>0</v>
      </c>
    </row>
    <row r="216" spans="1:7" ht="31.5" x14ac:dyDescent="0.25">
      <c r="A216" s="406" t="s">
        <v>171</v>
      </c>
      <c r="B216" s="463" t="s">
        <v>725</v>
      </c>
      <c r="C216" s="463"/>
      <c r="D216" s="463"/>
      <c r="E216" s="428">
        <v>745</v>
      </c>
      <c r="F216" s="428">
        <v>0</v>
      </c>
      <c r="G216" s="428">
        <v>0</v>
      </c>
    </row>
    <row r="217" spans="1:7" x14ac:dyDescent="0.25">
      <c r="A217" s="472" t="s">
        <v>243</v>
      </c>
      <c r="B217" s="463" t="s">
        <v>725</v>
      </c>
      <c r="C217" s="463" t="s">
        <v>184</v>
      </c>
      <c r="D217" s="463" t="s">
        <v>2</v>
      </c>
      <c r="E217" s="428">
        <v>745</v>
      </c>
      <c r="F217" s="428">
        <v>0</v>
      </c>
      <c r="G217" s="428">
        <v>0</v>
      </c>
    </row>
    <row r="218" spans="1:7" ht="47.25" x14ac:dyDescent="0.25">
      <c r="A218" s="478" t="s">
        <v>660</v>
      </c>
      <c r="B218" s="463" t="s">
        <v>283</v>
      </c>
      <c r="C218" s="463"/>
      <c r="D218" s="463"/>
      <c r="E218" s="465">
        <f>E219</f>
        <v>300</v>
      </c>
      <c r="F218" s="465">
        <f>F219</f>
        <v>350</v>
      </c>
      <c r="G218" s="465">
        <f>G219</f>
        <v>350</v>
      </c>
    </row>
    <row r="219" spans="1:7" s="447" customFormat="1" ht="31.5" x14ac:dyDescent="0.25">
      <c r="A219" s="479" t="s">
        <v>171</v>
      </c>
      <c r="B219" s="463" t="s">
        <v>283</v>
      </c>
      <c r="C219" s="463" t="s">
        <v>184</v>
      </c>
      <c r="D219" s="463"/>
      <c r="E219" s="465">
        <f t="shared" ref="E219:G219" si="42">E220</f>
        <v>300</v>
      </c>
      <c r="F219" s="465">
        <f t="shared" si="42"/>
        <v>350</v>
      </c>
      <c r="G219" s="465">
        <f t="shared" si="42"/>
        <v>350</v>
      </c>
    </row>
    <row r="220" spans="1:7" x14ac:dyDescent="0.25">
      <c r="A220" s="478" t="s">
        <v>130</v>
      </c>
      <c r="B220" s="463" t="s">
        <v>283</v>
      </c>
      <c r="C220" s="463" t="s">
        <v>184</v>
      </c>
      <c r="D220" s="463" t="s">
        <v>5</v>
      </c>
      <c r="E220" s="465">
        <v>300</v>
      </c>
      <c r="F220" s="465">
        <v>350</v>
      </c>
      <c r="G220" s="465">
        <v>350</v>
      </c>
    </row>
    <row r="221" spans="1:7" x14ac:dyDescent="0.25">
      <c r="A221" s="406" t="s">
        <v>295</v>
      </c>
      <c r="B221" s="463" t="s">
        <v>296</v>
      </c>
      <c r="C221" s="463"/>
      <c r="D221" s="463"/>
      <c r="E221" s="428">
        <f t="shared" ref="E221:G222" si="43">E222</f>
        <v>2833</v>
      </c>
      <c r="F221" s="428">
        <f t="shared" si="43"/>
        <v>3000</v>
      </c>
      <c r="G221" s="428">
        <f t="shared" si="43"/>
        <v>2500</v>
      </c>
    </row>
    <row r="222" spans="1:7" ht="31.5" x14ac:dyDescent="0.25">
      <c r="A222" s="406" t="s">
        <v>171</v>
      </c>
      <c r="B222" s="463" t="s">
        <v>296</v>
      </c>
      <c r="C222" s="463" t="s">
        <v>184</v>
      </c>
      <c r="D222" s="463"/>
      <c r="E222" s="428">
        <f t="shared" si="43"/>
        <v>2833</v>
      </c>
      <c r="F222" s="428">
        <f t="shared" si="43"/>
        <v>3000</v>
      </c>
      <c r="G222" s="428">
        <f t="shared" si="43"/>
        <v>2500</v>
      </c>
    </row>
    <row r="223" spans="1:7" x14ac:dyDescent="0.25">
      <c r="A223" s="472" t="s">
        <v>132</v>
      </c>
      <c r="B223" s="463" t="s">
        <v>296</v>
      </c>
      <c r="C223" s="463" t="s">
        <v>184</v>
      </c>
      <c r="D223" s="463" t="s">
        <v>9</v>
      </c>
      <c r="E223" s="428">
        <v>2833</v>
      </c>
      <c r="F223" s="428">
        <v>3000</v>
      </c>
      <c r="G223" s="428">
        <v>2500</v>
      </c>
    </row>
    <row r="224" spans="1:7" x14ac:dyDescent="0.25">
      <c r="A224" s="406" t="s">
        <v>297</v>
      </c>
      <c r="B224" s="463" t="s">
        <v>298</v>
      </c>
      <c r="C224" s="463"/>
      <c r="D224" s="463"/>
      <c r="E224" s="428">
        <f t="shared" ref="E224:G224" si="44">E225</f>
        <v>1407.7</v>
      </c>
      <c r="F224" s="428">
        <f t="shared" si="44"/>
        <v>250</v>
      </c>
      <c r="G224" s="428">
        <f t="shared" si="44"/>
        <v>248</v>
      </c>
    </row>
    <row r="225" spans="1:8" ht="31.5" x14ac:dyDescent="0.25">
      <c r="A225" s="406" t="s">
        <v>171</v>
      </c>
      <c r="B225" s="463" t="s">
        <v>298</v>
      </c>
      <c r="C225" s="463" t="s">
        <v>184</v>
      </c>
      <c r="D225" s="463"/>
      <c r="E225" s="428">
        <v>1407.7</v>
      </c>
      <c r="F225" s="428">
        <v>250</v>
      </c>
      <c r="G225" s="428">
        <v>248</v>
      </c>
    </row>
    <row r="226" spans="1:8" x14ac:dyDescent="0.25">
      <c r="A226" s="472" t="s">
        <v>132</v>
      </c>
      <c r="B226" s="463" t="s">
        <v>298</v>
      </c>
      <c r="C226" s="463" t="s">
        <v>184</v>
      </c>
      <c r="D226" s="463" t="s">
        <v>9</v>
      </c>
      <c r="E226" s="428">
        <v>1407.7</v>
      </c>
      <c r="F226" s="428">
        <v>250</v>
      </c>
      <c r="G226" s="428">
        <v>248</v>
      </c>
    </row>
    <row r="227" spans="1:8" x14ac:dyDescent="0.25">
      <c r="A227" s="472" t="s">
        <v>228</v>
      </c>
      <c r="B227" s="463" t="s">
        <v>229</v>
      </c>
      <c r="C227" s="463"/>
      <c r="D227" s="463"/>
      <c r="E227" s="428">
        <f>E229</f>
        <v>1152.7</v>
      </c>
      <c r="F227" s="428">
        <f>F228</f>
        <v>77.099999999999994</v>
      </c>
      <c r="G227" s="428">
        <f>G228</f>
        <v>388.7</v>
      </c>
    </row>
    <row r="228" spans="1:8" ht="31.5" x14ac:dyDescent="0.25">
      <c r="A228" s="406" t="s">
        <v>171</v>
      </c>
      <c r="B228" s="463" t="s">
        <v>227</v>
      </c>
      <c r="C228" s="463" t="s">
        <v>184</v>
      </c>
      <c r="D228" s="463"/>
      <c r="E228" s="428">
        <f>E229</f>
        <v>1152.7</v>
      </c>
      <c r="F228" s="428">
        <f>F229</f>
        <v>77.099999999999994</v>
      </c>
      <c r="G228" s="428">
        <f>G229</f>
        <v>388.7</v>
      </c>
    </row>
    <row r="229" spans="1:8" x14ac:dyDescent="0.25">
      <c r="A229" s="466" t="s">
        <v>117</v>
      </c>
      <c r="B229" s="463" t="s">
        <v>227</v>
      </c>
      <c r="C229" s="463" t="s">
        <v>184</v>
      </c>
      <c r="D229" s="463" t="s">
        <v>461</v>
      </c>
      <c r="E229" s="428">
        <v>1152.7</v>
      </c>
      <c r="F229" s="428">
        <v>77.099999999999994</v>
      </c>
      <c r="G229" s="428">
        <v>388.7</v>
      </c>
    </row>
    <row r="230" spans="1:8" ht="31.5" x14ac:dyDescent="0.25">
      <c r="A230" s="466" t="s">
        <v>287</v>
      </c>
      <c r="B230" s="463" t="s">
        <v>25</v>
      </c>
      <c r="C230" s="463"/>
      <c r="D230" s="463"/>
      <c r="E230" s="428">
        <f t="shared" ref="E230:G231" si="45">E231</f>
        <v>20</v>
      </c>
      <c r="F230" s="428">
        <f t="shared" si="45"/>
        <v>20</v>
      </c>
      <c r="G230" s="428">
        <f t="shared" si="45"/>
        <v>10</v>
      </c>
    </row>
    <row r="231" spans="1:8" ht="31.5" x14ac:dyDescent="0.25">
      <c r="A231" s="406" t="s">
        <v>171</v>
      </c>
      <c r="B231" s="463" t="s">
        <v>288</v>
      </c>
      <c r="C231" s="463" t="s">
        <v>184</v>
      </c>
      <c r="D231" s="463"/>
      <c r="E231" s="428">
        <f t="shared" si="45"/>
        <v>20</v>
      </c>
      <c r="F231" s="428">
        <f t="shared" si="45"/>
        <v>20</v>
      </c>
      <c r="G231" s="428">
        <f t="shared" si="45"/>
        <v>10</v>
      </c>
    </row>
    <row r="232" spans="1:8" x14ac:dyDescent="0.25">
      <c r="A232" s="466" t="s">
        <v>130</v>
      </c>
      <c r="B232" s="463" t="s">
        <v>288</v>
      </c>
      <c r="C232" s="463" t="s">
        <v>184</v>
      </c>
      <c r="D232" s="463" t="s">
        <v>5</v>
      </c>
      <c r="E232" s="428">
        <v>20</v>
      </c>
      <c r="F232" s="428">
        <v>20</v>
      </c>
      <c r="G232" s="428">
        <v>10</v>
      </c>
    </row>
    <row r="233" spans="1:8" ht="47.25" x14ac:dyDescent="0.25">
      <c r="A233" s="521" t="s">
        <v>594</v>
      </c>
      <c r="B233" s="363" t="s">
        <v>198</v>
      </c>
      <c r="C233" s="361"/>
      <c r="D233" s="361"/>
      <c r="E233" s="484">
        <v>50</v>
      </c>
      <c r="F233" s="484">
        <v>50</v>
      </c>
      <c r="G233" s="484">
        <v>50</v>
      </c>
      <c r="H233" s="400">
        <v>50</v>
      </c>
    </row>
    <row r="234" spans="1:8" x14ac:dyDescent="0.25">
      <c r="A234" s="521" t="s">
        <v>199</v>
      </c>
      <c r="B234" s="363" t="s">
        <v>200</v>
      </c>
      <c r="C234" s="361"/>
      <c r="D234" s="361"/>
      <c r="E234" s="484">
        <v>50</v>
      </c>
      <c r="F234" s="484">
        <v>50</v>
      </c>
      <c r="G234" s="484">
        <v>50</v>
      </c>
      <c r="H234" s="400">
        <v>50</v>
      </c>
    </row>
    <row r="235" spans="1:8" x14ac:dyDescent="0.25">
      <c r="A235" s="521" t="s">
        <v>199</v>
      </c>
      <c r="B235" s="363" t="s">
        <v>208</v>
      </c>
      <c r="C235" s="361"/>
      <c r="D235" s="361"/>
      <c r="E235" s="484">
        <v>50</v>
      </c>
      <c r="F235" s="484">
        <v>50</v>
      </c>
      <c r="G235" s="484">
        <v>50</v>
      </c>
      <c r="H235" s="400">
        <v>50</v>
      </c>
    </row>
    <row r="236" spans="1:8" ht="31.5" x14ac:dyDescent="0.25">
      <c r="A236" s="521" t="s">
        <v>709</v>
      </c>
      <c r="B236" s="363" t="s">
        <v>61</v>
      </c>
      <c r="C236" s="361"/>
      <c r="D236" s="361"/>
      <c r="E236" s="484">
        <v>50</v>
      </c>
      <c r="F236" s="484">
        <v>50</v>
      </c>
      <c r="G236" s="484">
        <v>50</v>
      </c>
      <c r="H236" s="400">
        <v>50</v>
      </c>
    </row>
    <row r="237" spans="1:8" x14ac:dyDescent="0.25">
      <c r="A237" s="399" t="s">
        <v>651</v>
      </c>
      <c r="B237" s="431" t="s">
        <v>61</v>
      </c>
      <c r="C237" s="463" t="s">
        <v>40</v>
      </c>
      <c r="D237" s="463" t="s">
        <v>5</v>
      </c>
      <c r="E237" s="428">
        <v>50</v>
      </c>
      <c r="F237" s="428">
        <v>50</v>
      </c>
      <c r="G237" s="428">
        <v>50</v>
      </c>
    </row>
    <row r="238" spans="1:8" x14ac:dyDescent="0.25">
      <c r="A238" s="522" t="s">
        <v>130</v>
      </c>
      <c r="B238" s="431" t="s">
        <v>61</v>
      </c>
      <c r="C238" s="463" t="s">
        <v>40</v>
      </c>
      <c r="D238" s="463" t="s">
        <v>5</v>
      </c>
      <c r="E238" s="428"/>
      <c r="F238" s="428"/>
      <c r="G238" s="428"/>
    </row>
    <row r="239" spans="1:8" ht="47.25" x14ac:dyDescent="0.25">
      <c r="A239" s="521" t="s">
        <v>594</v>
      </c>
      <c r="B239" s="363" t="s">
        <v>198</v>
      </c>
      <c r="C239" s="463"/>
      <c r="D239" s="463"/>
      <c r="E239" s="428">
        <v>50</v>
      </c>
      <c r="F239" s="428">
        <v>0</v>
      </c>
      <c r="G239" s="428">
        <v>0</v>
      </c>
    </row>
    <row r="240" spans="1:8" x14ac:dyDescent="0.25">
      <c r="A240" s="521" t="s">
        <v>199</v>
      </c>
      <c r="B240" s="363" t="s">
        <v>200</v>
      </c>
      <c r="C240" s="463"/>
      <c r="D240" s="463"/>
      <c r="E240" s="428">
        <v>50</v>
      </c>
      <c r="F240" s="428">
        <v>0</v>
      </c>
      <c r="G240" s="428">
        <v>0</v>
      </c>
    </row>
    <row r="241" spans="1:7" x14ac:dyDescent="0.25">
      <c r="A241" s="521" t="s">
        <v>199</v>
      </c>
      <c r="B241" s="363" t="s">
        <v>208</v>
      </c>
      <c r="C241" s="463"/>
      <c r="D241" s="463"/>
      <c r="E241" s="428">
        <v>50</v>
      </c>
      <c r="F241" s="428">
        <v>0</v>
      </c>
      <c r="G241" s="428">
        <v>0</v>
      </c>
    </row>
    <row r="242" spans="1:7" x14ac:dyDescent="0.25">
      <c r="A242" s="521" t="s">
        <v>724</v>
      </c>
      <c r="B242" s="363" t="s">
        <v>61</v>
      </c>
      <c r="C242" s="463"/>
      <c r="D242" s="463"/>
      <c r="E242" s="428">
        <v>50</v>
      </c>
      <c r="F242" s="428">
        <v>0</v>
      </c>
      <c r="G242" s="428">
        <v>0</v>
      </c>
    </row>
    <row r="243" spans="1:7" x14ac:dyDescent="0.25">
      <c r="A243" s="399" t="s">
        <v>734</v>
      </c>
      <c r="B243" s="431" t="s">
        <v>61</v>
      </c>
      <c r="C243" s="463" t="s">
        <v>40</v>
      </c>
      <c r="D243" s="463" t="s">
        <v>465</v>
      </c>
      <c r="E243" s="428">
        <v>50</v>
      </c>
      <c r="F243" s="428">
        <v>0</v>
      </c>
      <c r="G243" s="428">
        <v>0</v>
      </c>
    </row>
    <row r="244" spans="1:7" ht="48.75" customHeight="1" x14ac:dyDescent="0.25">
      <c r="A244" s="466" t="str">
        <f>'приложение 4'!$A$192</f>
        <v>На реализацию мероприятий по обеспечению устойчивого функционирования объектов теплоснабжения на территории Волховского района</v>
      </c>
      <c r="B244" s="431" t="s">
        <v>731</v>
      </c>
      <c r="C244" s="463"/>
      <c r="D244" s="463"/>
      <c r="E244" s="428">
        <v>1700</v>
      </c>
      <c r="F244" s="428">
        <v>0</v>
      </c>
      <c r="G244" s="428">
        <v>0</v>
      </c>
    </row>
    <row r="245" spans="1:7" ht="31.5" x14ac:dyDescent="0.25">
      <c r="A245" s="406" t="s">
        <v>171</v>
      </c>
      <c r="B245" s="431" t="s">
        <v>731</v>
      </c>
      <c r="C245" s="463"/>
      <c r="D245" s="463"/>
      <c r="E245" s="428">
        <v>1700</v>
      </c>
      <c r="F245" s="428">
        <v>0</v>
      </c>
      <c r="G245" s="428">
        <v>0</v>
      </c>
    </row>
    <row r="246" spans="1:7" x14ac:dyDescent="0.25">
      <c r="A246" s="466" t="s">
        <v>131</v>
      </c>
      <c r="B246" s="431" t="s">
        <v>731</v>
      </c>
      <c r="C246" s="463" t="s">
        <v>184</v>
      </c>
      <c r="D246" s="463" t="s">
        <v>4</v>
      </c>
      <c r="E246" s="428">
        <v>1700</v>
      </c>
      <c r="F246" s="428">
        <v>0</v>
      </c>
      <c r="G246" s="428">
        <v>0</v>
      </c>
    </row>
    <row r="247" spans="1:7" ht="47.25" x14ac:dyDescent="0.25">
      <c r="A247" s="399" t="s">
        <v>605</v>
      </c>
      <c r="B247" s="402" t="s">
        <v>200</v>
      </c>
      <c r="C247" s="463"/>
      <c r="D247" s="463"/>
      <c r="E247" s="428">
        <v>100</v>
      </c>
      <c r="F247" s="428">
        <v>0</v>
      </c>
      <c r="G247" s="428">
        <v>0</v>
      </c>
    </row>
    <row r="248" spans="1:7" x14ac:dyDescent="0.25">
      <c r="A248" s="399" t="s">
        <v>199</v>
      </c>
      <c r="B248" s="402" t="s">
        <v>208</v>
      </c>
      <c r="C248" s="463"/>
      <c r="D248" s="463"/>
      <c r="E248" s="428">
        <v>100</v>
      </c>
      <c r="F248" s="428">
        <v>0</v>
      </c>
      <c r="G248" s="428">
        <v>0</v>
      </c>
    </row>
    <row r="249" spans="1:7" ht="31.5" x14ac:dyDescent="0.25">
      <c r="A249" s="399" t="s">
        <v>743</v>
      </c>
      <c r="B249" s="402" t="s">
        <v>742</v>
      </c>
      <c r="C249" s="463"/>
      <c r="D249" s="463"/>
      <c r="E249" s="428">
        <v>100</v>
      </c>
      <c r="F249" s="428">
        <v>0</v>
      </c>
      <c r="G249" s="428">
        <v>0</v>
      </c>
    </row>
    <row r="250" spans="1:7" ht="31.5" x14ac:dyDescent="0.25">
      <c r="A250" s="401" t="s">
        <v>171</v>
      </c>
      <c r="B250" s="512" t="s">
        <v>742</v>
      </c>
      <c r="C250" s="509" t="s">
        <v>184</v>
      </c>
      <c r="D250" s="509" t="s">
        <v>2</v>
      </c>
      <c r="E250" s="415">
        <v>100</v>
      </c>
      <c r="F250" s="415">
        <v>0</v>
      </c>
      <c r="G250" s="415">
        <v>0</v>
      </c>
    </row>
    <row r="251" spans="1:7" ht="47.25" x14ac:dyDescent="0.25">
      <c r="A251" s="399" t="s">
        <v>605</v>
      </c>
      <c r="B251" s="402" t="s">
        <v>200</v>
      </c>
      <c r="C251" s="530"/>
      <c r="D251" s="530"/>
      <c r="E251" s="428">
        <v>388.7</v>
      </c>
      <c r="F251" s="428">
        <v>0</v>
      </c>
      <c r="G251" s="428">
        <v>0</v>
      </c>
    </row>
    <row r="252" spans="1:7" x14ac:dyDescent="0.25">
      <c r="A252" s="399" t="s">
        <v>199</v>
      </c>
      <c r="B252" s="402" t="s">
        <v>208</v>
      </c>
      <c r="C252" s="530"/>
      <c r="D252" s="530"/>
      <c r="E252" s="428">
        <v>388.7</v>
      </c>
      <c r="F252" s="428">
        <v>0</v>
      </c>
      <c r="G252" s="428">
        <v>0</v>
      </c>
    </row>
    <row r="253" spans="1:7" ht="31.5" x14ac:dyDescent="0.25">
      <c r="A253" s="399" t="s">
        <v>743</v>
      </c>
      <c r="B253" s="402" t="s">
        <v>783</v>
      </c>
      <c r="C253" s="530"/>
      <c r="D253" s="530"/>
      <c r="E253" s="428">
        <v>388.7</v>
      </c>
      <c r="F253" s="428">
        <v>0</v>
      </c>
      <c r="G253" s="428">
        <v>0</v>
      </c>
    </row>
    <row r="254" spans="1:7" ht="31.5" x14ac:dyDescent="0.25">
      <c r="A254" s="401" t="s">
        <v>171</v>
      </c>
      <c r="B254" s="496" t="s">
        <v>783</v>
      </c>
      <c r="C254" s="530" t="s">
        <v>184</v>
      </c>
      <c r="D254" s="530" t="s">
        <v>2</v>
      </c>
      <c r="E254" s="415">
        <v>388.7</v>
      </c>
      <c r="F254" s="415">
        <v>0</v>
      </c>
      <c r="G254" s="415">
        <v>0</v>
      </c>
    </row>
    <row r="255" spans="1:7" ht="47.25" x14ac:dyDescent="0.25">
      <c r="A255" s="521" t="s">
        <v>594</v>
      </c>
      <c r="B255" s="405" t="str">
        <f>'приложение 4'!E194</f>
        <v>68 0 00 00000</v>
      </c>
      <c r="C255" s="530"/>
      <c r="D255" s="530"/>
      <c r="E255" s="428">
        <v>8.1999999999999993</v>
      </c>
      <c r="F255" s="428">
        <v>0</v>
      </c>
      <c r="G255" s="428">
        <v>0</v>
      </c>
    </row>
    <row r="256" spans="1:7" x14ac:dyDescent="0.25">
      <c r="A256" s="521" t="s">
        <v>199</v>
      </c>
      <c r="B256" s="405" t="str">
        <f>'приложение 4'!E195</f>
        <v>68 9 00 00000</v>
      </c>
      <c r="C256" s="530"/>
      <c r="D256" s="530"/>
      <c r="E256" s="428">
        <v>8.1999999999999993</v>
      </c>
      <c r="F256" s="428">
        <v>0</v>
      </c>
      <c r="G256" s="428">
        <v>0</v>
      </c>
    </row>
    <row r="257" spans="1:7" x14ac:dyDescent="0.25">
      <c r="A257" s="521" t="s">
        <v>199</v>
      </c>
      <c r="B257" s="405" t="str">
        <f>'приложение 4'!E196</f>
        <v>68 9 01 00000</v>
      </c>
      <c r="C257" s="530"/>
      <c r="D257" s="530"/>
      <c r="E257" s="428">
        <v>8.1999999999999993</v>
      </c>
      <c r="F257" s="428">
        <v>0</v>
      </c>
      <c r="G257" s="428">
        <v>0</v>
      </c>
    </row>
    <row r="258" spans="1:7" x14ac:dyDescent="0.25">
      <c r="A258" s="521" t="s">
        <v>724</v>
      </c>
      <c r="B258" s="405" t="str">
        <f>'приложение 4'!E197</f>
        <v>68 9 01 60600</v>
      </c>
      <c r="C258" s="530"/>
      <c r="D258" s="530"/>
      <c r="E258" s="428">
        <v>8.1999999999999993</v>
      </c>
      <c r="F258" s="428">
        <v>0</v>
      </c>
      <c r="G258" s="428">
        <v>0</v>
      </c>
    </row>
    <row r="259" spans="1:7" x14ac:dyDescent="0.25">
      <c r="A259" s="399" t="s">
        <v>734</v>
      </c>
      <c r="B259" s="405" t="str">
        <f>'приложение 4'!E198</f>
        <v>68 9 01 60600</v>
      </c>
      <c r="C259" s="530" t="s">
        <v>184</v>
      </c>
      <c r="D259" s="530" t="s">
        <v>4</v>
      </c>
      <c r="E259" s="415">
        <v>8.1999999999999993</v>
      </c>
      <c r="F259" s="415">
        <v>0</v>
      </c>
      <c r="G259" s="415">
        <v>0</v>
      </c>
    </row>
    <row r="260" spans="1:7" ht="47.25" x14ac:dyDescent="0.25">
      <c r="A260" s="521" t="s">
        <v>594</v>
      </c>
      <c r="B260" s="405" t="str">
        <f>'приложение 4'!E199</f>
        <v>68 0 00 00000</v>
      </c>
      <c r="C260" s="530"/>
      <c r="D260" s="530"/>
      <c r="E260" s="428">
        <v>2</v>
      </c>
      <c r="F260" s="428">
        <v>0</v>
      </c>
      <c r="G260" s="428">
        <v>0</v>
      </c>
    </row>
    <row r="261" spans="1:7" x14ac:dyDescent="0.25">
      <c r="A261" s="521" t="s">
        <v>199</v>
      </c>
      <c r="B261" s="405" t="str">
        <f>'приложение 4'!E200</f>
        <v>68 9 00 00000</v>
      </c>
      <c r="C261" s="530"/>
      <c r="D261" s="530"/>
      <c r="E261" s="428">
        <v>2</v>
      </c>
      <c r="F261" s="428">
        <v>0</v>
      </c>
      <c r="G261" s="428">
        <v>0</v>
      </c>
    </row>
    <row r="262" spans="1:7" x14ac:dyDescent="0.25">
      <c r="A262" s="521" t="s">
        <v>199</v>
      </c>
      <c r="B262" s="405" t="str">
        <f>'приложение 4'!E201</f>
        <v>68 9 01 00000</v>
      </c>
      <c r="C262" s="530"/>
      <c r="D262" s="530"/>
      <c r="E262" s="428">
        <v>2</v>
      </c>
      <c r="F262" s="428">
        <v>0</v>
      </c>
      <c r="G262" s="428">
        <v>0</v>
      </c>
    </row>
    <row r="263" spans="1:7" x14ac:dyDescent="0.25">
      <c r="A263" s="521" t="s">
        <v>724</v>
      </c>
      <c r="B263" s="405" t="str">
        <f>'приложение 4'!E202</f>
        <v>68 9 01 60600</v>
      </c>
      <c r="C263" s="530"/>
      <c r="D263" s="530"/>
      <c r="E263" s="428">
        <v>2</v>
      </c>
      <c r="F263" s="428">
        <v>0</v>
      </c>
      <c r="G263" s="428">
        <v>0</v>
      </c>
    </row>
    <row r="264" spans="1:7" x14ac:dyDescent="0.25">
      <c r="A264" s="399" t="s">
        <v>734</v>
      </c>
      <c r="B264" s="405" t="str">
        <f>'приложение 4'!E203</f>
        <v>68 9 01 60600</v>
      </c>
      <c r="C264" s="530" t="s">
        <v>40</v>
      </c>
      <c r="D264" s="530" t="s">
        <v>4</v>
      </c>
      <c r="E264" s="415">
        <v>2</v>
      </c>
      <c r="F264" s="415">
        <v>0</v>
      </c>
      <c r="G264" s="415">
        <v>0</v>
      </c>
    </row>
    <row r="265" spans="1:7" ht="47.25" x14ac:dyDescent="0.25">
      <c r="A265" s="466" t="s">
        <v>456</v>
      </c>
      <c r="B265" s="368" t="s">
        <v>457</v>
      </c>
      <c r="C265" s="463"/>
      <c r="D265" s="463"/>
      <c r="E265" s="428">
        <f t="shared" ref="E265:G266" si="46">E266</f>
        <v>3.5</v>
      </c>
      <c r="F265" s="428">
        <f t="shared" si="46"/>
        <v>3.5</v>
      </c>
      <c r="G265" s="428">
        <f t="shared" si="46"/>
        <v>3.5</v>
      </c>
    </row>
    <row r="266" spans="1:7" ht="31.5" x14ac:dyDescent="0.25">
      <c r="A266" s="469" t="s">
        <v>400</v>
      </c>
      <c r="B266" s="368" t="s">
        <v>532</v>
      </c>
      <c r="C266" s="463" t="s">
        <v>184</v>
      </c>
      <c r="D266" s="463"/>
      <c r="E266" s="428">
        <f t="shared" si="46"/>
        <v>3.5</v>
      </c>
      <c r="F266" s="428">
        <f t="shared" si="46"/>
        <v>3.5</v>
      </c>
      <c r="G266" s="428">
        <f t="shared" si="46"/>
        <v>3.5</v>
      </c>
    </row>
    <row r="267" spans="1:7" x14ac:dyDescent="0.25">
      <c r="A267" s="466" t="s">
        <v>117</v>
      </c>
      <c r="B267" s="368" t="s">
        <v>532</v>
      </c>
      <c r="C267" s="463" t="s">
        <v>184</v>
      </c>
      <c r="D267" s="463" t="s">
        <v>461</v>
      </c>
      <c r="E267" s="428">
        <v>3.5</v>
      </c>
      <c r="F267" s="428">
        <v>3.5</v>
      </c>
      <c r="G267" s="428">
        <v>3.5</v>
      </c>
    </row>
    <row r="268" spans="1:7" x14ac:dyDescent="0.25">
      <c r="A268" s="406" t="s">
        <v>354</v>
      </c>
      <c r="B268" s="428"/>
      <c r="C268" s="463"/>
      <c r="D268" s="463"/>
      <c r="E268" s="428">
        <f>E16</f>
        <v>40446.599999999991</v>
      </c>
      <c r="F268" s="428">
        <f>F16</f>
        <v>38906.300000000003</v>
      </c>
      <c r="G268" s="428">
        <f>G16</f>
        <v>33132.9</v>
      </c>
    </row>
    <row r="269" spans="1:7" x14ac:dyDescent="0.25">
      <c r="A269" s="480" t="s">
        <v>453</v>
      </c>
      <c r="B269" s="463"/>
      <c r="C269" s="463"/>
      <c r="D269" s="463"/>
      <c r="E269" s="428">
        <v>0</v>
      </c>
      <c r="F269" s="428">
        <v>674</v>
      </c>
      <c r="G269" s="428">
        <v>1355</v>
      </c>
    </row>
    <row r="270" spans="1:7" ht="20.25" x14ac:dyDescent="0.25">
      <c r="A270" s="401" t="s">
        <v>452</v>
      </c>
      <c r="B270" s="509"/>
      <c r="C270" s="509"/>
      <c r="D270" s="509"/>
      <c r="E270" s="370">
        <f>E16</f>
        <v>40446.599999999991</v>
      </c>
      <c r="F270" s="370">
        <f>F268+F269</f>
        <v>39580.300000000003</v>
      </c>
      <c r="G270" s="370">
        <f>G268+G269</f>
        <v>34487.9</v>
      </c>
    </row>
    <row r="271" spans="1:7" ht="15.75" customHeight="1" x14ac:dyDescent="0.25"/>
    <row r="272" spans="1:7" ht="94.5" customHeight="1" x14ac:dyDescent="0.25">
      <c r="F272" s="393"/>
      <c r="G272" s="393"/>
    </row>
    <row r="273" spans="6:7" ht="15.75" customHeight="1" x14ac:dyDescent="0.25"/>
    <row r="274" spans="6:7" ht="28.5" customHeight="1" x14ac:dyDescent="0.25"/>
    <row r="275" spans="6:7" ht="2.25" customHeight="1" x14ac:dyDescent="0.25"/>
    <row r="276" spans="6:7" ht="15.75" customHeight="1" x14ac:dyDescent="0.25"/>
    <row r="279" spans="6:7" x14ac:dyDescent="0.25">
      <c r="F279" s="393"/>
      <c r="G279" s="393"/>
    </row>
    <row r="305" spans="1:7" x14ac:dyDescent="0.25">
      <c r="A305" s="423"/>
      <c r="B305" s="424"/>
      <c r="C305" s="424"/>
      <c r="D305" s="424"/>
      <c r="E305" s="420"/>
      <c r="F305" s="449"/>
      <c r="G305" s="449"/>
    </row>
    <row r="306" spans="1:7" x14ac:dyDescent="0.25">
      <c r="A306" s="425"/>
      <c r="B306" s="419"/>
      <c r="C306" s="426"/>
      <c r="D306" s="426"/>
      <c r="E306" s="513"/>
      <c r="F306" s="513"/>
      <c r="G306" s="513"/>
    </row>
    <row r="307" spans="1:7" x14ac:dyDescent="0.25">
      <c r="A307" s="425"/>
      <c r="B307" s="419"/>
      <c r="C307" s="426"/>
      <c r="D307" s="426"/>
      <c r="E307" s="513"/>
      <c r="F307" s="513"/>
      <c r="G307" s="513"/>
    </row>
    <row r="308" spans="1:7" x14ac:dyDescent="0.25">
      <c r="A308" s="417"/>
      <c r="B308" s="419"/>
      <c r="C308" s="426"/>
      <c r="D308" s="426"/>
      <c r="E308" s="513"/>
      <c r="F308" s="513"/>
      <c r="G308" s="513"/>
    </row>
    <row r="309" spans="1:7" x14ac:dyDescent="0.25">
      <c r="A309" s="417"/>
      <c r="B309" s="419"/>
      <c r="C309" s="426"/>
      <c r="D309" s="426"/>
      <c r="E309" s="513"/>
      <c r="F309" s="513"/>
      <c r="G309" s="513"/>
    </row>
    <row r="310" spans="1:7" x14ac:dyDescent="0.25">
      <c r="A310" s="417"/>
      <c r="B310" s="419"/>
      <c r="C310" s="426"/>
      <c r="D310" s="426"/>
      <c r="E310" s="427"/>
      <c r="F310" s="427"/>
      <c r="G310" s="427"/>
    </row>
    <row r="311" spans="1:7" x14ac:dyDescent="0.25">
      <c r="A311" s="425"/>
      <c r="B311" s="419"/>
      <c r="C311" s="426"/>
      <c r="D311" s="426"/>
      <c r="E311" s="513"/>
      <c r="F311" s="513"/>
      <c r="G311" s="513"/>
    </row>
    <row r="312" spans="1:7" x14ac:dyDescent="0.25">
      <c r="A312" s="425"/>
      <c r="B312" s="419"/>
      <c r="C312" s="426"/>
      <c r="D312" s="426"/>
      <c r="E312" s="513"/>
      <c r="F312" s="513"/>
      <c r="G312" s="513"/>
    </row>
    <row r="313" spans="1:7" x14ac:dyDescent="0.25">
      <c r="A313" s="417"/>
      <c r="B313" s="419"/>
      <c r="C313" s="426"/>
      <c r="D313" s="426"/>
      <c r="E313" s="513"/>
      <c r="F313" s="513"/>
      <c r="G313" s="513"/>
    </row>
    <row r="314" spans="1:7" x14ac:dyDescent="0.25">
      <c r="A314" s="417"/>
      <c r="B314" s="419"/>
      <c r="C314" s="426"/>
      <c r="D314" s="426"/>
      <c r="E314" s="513"/>
      <c r="F314" s="513"/>
      <c r="G314" s="513"/>
    </row>
    <row r="315" spans="1:7" x14ac:dyDescent="0.25">
      <c r="A315" s="417"/>
      <c r="B315" s="419"/>
      <c r="C315" s="426"/>
      <c r="D315" s="426"/>
      <c r="E315" s="427"/>
      <c r="F315" s="427"/>
      <c r="G315" s="427"/>
    </row>
    <row r="316" spans="1:7" x14ac:dyDescent="0.25">
      <c r="A316" s="423"/>
      <c r="B316" s="424"/>
      <c r="C316" s="424"/>
      <c r="D316" s="424"/>
      <c r="E316" s="420"/>
      <c r="F316" s="449"/>
      <c r="G316" s="449"/>
    </row>
  </sheetData>
  <autoFilter ref="A16:I270"/>
  <mergeCells count="14">
    <mergeCell ref="A2:G2"/>
    <mergeCell ref="B6:G6"/>
    <mergeCell ref="C1:I1"/>
    <mergeCell ref="C3:I3"/>
    <mergeCell ref="B5:I5"/>
    <mergeCell ref="D4:G4"/>
    <mergeCell ref="C7:E7"/>
    <mergeCell ref="A13:A14"/>
    <mergeCell ref="B13:B14"/>
    <mergeCell ref="C13:C14"/>
    <mergeCell ref="D13:D14"/>
    <mergeCell ref="A8:E8"/>
    <mergeCell ref="E13:G13"/>
    <mergeCell ref="A9:G11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66"/>
  <sheetViews>
    <sheetView topLeftCell="A118" zoomScale="89" zoomScaleNormal="89" workbookViewId="0">
      <selection activeCell="G124" sqref="G124"/>
    </sheetView>
  </sheetViews>
  <sheetFormatPr defaultColWidth="8.85546875" defaultRowHeight="15.75" x14ac:dyDescent="0.25"/>
  <cols>
    <col min="1" max="1" width="45.28515625" style="11" customWidth="1"/>
    <col min="2" max="2" width="8.5703125" style="12" customWidth="1"/>
    <col min="3" max="3" width="7.140625" style="12" customWidth="1"/>
    <col min="4" max="4" width="7" style="12" customWidth="1"/>
    <col min="5" max="5" width="15.28515625" style="12" customWidth="1"/>
    <col min="6" max="6" width="8" style="12" customWidth="1"/>
    <col min="7" max="7" width="14.28515625" style="12" customWidth="1"/>
    <col min="8" max="8" width="13.7109375" style="14" customWidth="1"/>
    <col min="9" max="9" width="14.42578125" style="14" customWidth="1"/>
    <col min="10" max="16384" width="8.85546875" style="14"/>
  </cols>
  <sheetData>
    <row r="1" spans="1:9" x14ac:dyDescent="0.25">
      <c r="A1" s="186" t="s">
        <v>485</v>
      </c>
      <c r="D1" s="13"/>
      <c r="E1" s="531" t="s">
        <v>146</v>
      </c>
      <c r="F1" s="531"/>
      <c r="G1" s="531"/>
      <c r="H1" s="531"/>
      <c r="I1" s="531"/>
    </row>
    <row r="2" spans="1:9" x14ac:dyDescent="0.25">
      <c r="A2" s="186" t="s">
        <v>486</v>
      </c>
      <c r="D2" s="13"/>
      <c r="E2" s="531"/>
      <c r="F2" s="531"/>
      <c r="G2" s="531"/>
      <c r="H2" s="543" t="s">
        <v>48</v>
      </c>
      <c r="I2" s="543"/>
    </row>
    <row r="3" spans="1:9" x14ac:dyDescent="0.25">
      <c r="A3" s="187" t="s">
        <v>487</v>
      </c>
      <c r="D3" s="13"/>
      <c r="E3" s="138"/>
      <c r="F3" s="531" t="s">
        <v>107</v>
      </c>
      <c r="G3" s="531"/>
      <c r="H3" s="531"/>
      <c r="I3" s="531"/>
    </row>
    <row r="4" spans="1:9" x14ac:dyDescent="0.25">
      <c r="D4" s="531" t="s">
        <v>147</v>
      </c>
      <c r="E4" s="531"/>
      <c r="F4" s="531"/>
      <c r="G4" s="531"/>
      <c r="H4" s="531"/>
      <c r="I4" s="531"/>
    </row>
    <row r="5" spans="1:9" x14ac:dyDescent="0.25">
      <c r="D5" s="13"/>
      <c r="E5" s="531" t="s">
        <v>148</v>
      </c>
      <c r="F5" s="531"/>
      <c r="G5" s="531"/>
      <c r="H5" s="531"/>
      <c r="I5" s="531"/>
    </row>
    <row r="6" spans="1:9" x14ac:dyDescent="0.25">
      <c r="E6" s="596"/>
      <c r="F6" s="596"/>
      <c r="G6" s="596"/>
    </row>
    <row r="7" spans="1:9" ht="16.5" x14ac:dyDescent="0.25">
      <c r="A7" s="615" t="s">
        <v>149</v>
      </c>
      <c r="B7" s="615"/>
      <c r="C7" s="615"/>
      <c r="D7" s="615"/>
      <c r="E7" s="615"/>
      <c r="F7" s="615"/>
      <c r="G7" s="615"/>
      <c r="H7" s="615"/>
      <c r="I7" s="615"/>
    </row>
    <row r="8" spans="1:9" ht="16.5" x14ac:dyDescent="0.25">
      <c r="A8" s="615" t="s">
        <v>150</v>
      </c>
      <c r="B8" s="615"/>
      <c r="C8" s="615"/>
      <c r="D8" s="615"/>
      <c r="E8" s="615"/>
      <c r="F8" s="615"/>
      <c r="G8" s="615"/>
      <c r="H8" s="615"/>
      <c r="I8" s="615"/>
    </row>
    <row r="9" spans="1:9" ht="16.5" x14ac:dyDescent="0.25">
      <c r="A9" s="615" t="s">
        <v>76</v>
      </c>
      <c r="B9" s="615"/>
      <c r="C9" s="615"/>
      <c r="D9" s="615"/>
      <c r="E9" s="615"/>
      <c r="F9" s="615"/>
      <c r="G9" s="615"/>
      <c r="H9" s="615"/>
      <c r="I9" s="615"/>
    </row>
    <row r="10" spans="1:9" x14ac:dyDescent="0.25">
      <c r="A10" s="614"/>
      <c r="B10" s="614"/>
      <c r="C10" s="614"/>
      <c r="D10" s="614"/>
      <c r="E10" s="614"/>
      <c r="F10" s="614"/>
      <c r="G10" s="614"/>
    </row>
    <row r="12" spans="1:9" ht="38.25" customHeight="1" x14ac:dyDescent="0.25">
      <c r="A12" s="613" t="s">
        <v>151</v>
      </c>
      <c r="B12" s="613" t="s">
        <v>152</v>
      </c>
      <c r="C12" s="613" t="s">
        <v>153</v>
      </c>
      <c r="D12" s="613" t="s">
        <v>154</v>
      </c>
      <c r="E12" s="613" t="s">
        <v>155</v>
      </c>
      <c r="F12" s="613" t="s">
        <v>156</v>
      </c>
      <c r="G12" s="613" t="s">
        <v>157</v>
      </c>
      <c r="H12" s="613"/>
      <c r="I12" s="613"/>
    </row>
    <row r="13" spans="1:9" ht="25.5" customHeight="1" x14ac:dyDescent="0.25">
      <c r="A13" s="613"/>
      <c r="B13" s="613"/>
      <c r="C13" s="613"/>
      <c r="D13" s="613"/>
      <c r="E13" s="613"/>
      <c r="F13" s="613"/>
      <c r="G13" s="15" t="s">
        <v>436</v>
      </c>
      <c r="H13" s="15" t="s">
        <v>437</v>
      </c>
      <c r="I13" s="15" t="s">
        <v>52</v>
      </c>
    </row>
    <row r="14" spans="1:9" x14ac:dyDescent="0.25">
      <c r="A14" s="147">
        <v>1</v>
      </c>
      <c r="B14" s="147">
        <v>2</v>
      </c>
      <c r="C14" s="147">
        <v>3</v>
      </c>
      <c r="D14" s="147">
        <v>4</v>
      </c>
      <c r="E14" s="147">
        <v>5</v>
      </c>
      <c r="F14" s="147">
        <v>6</v>
      </c>
      <c r="G14" s="147">
        <v>7</v>
      </c>
      <c r="H14" s="23">
        <v>8</v>
      </c>
      <c r="I14" s="23">
        <v>9</v>
      </c>
    </row>
    <row r="15" spans="1:9" x14ac:dyDescent="0.25">
      <c r="A15" s="115" t="s">
        <v>158</v>
      </c>
      <c r="B15" s="105"/>
      <c r="C15" s="105"/>
      <c r="D15" s="105"/>
      <c r="E15" s="105"/>
      <c r="F15" s="105"/>
      <c r="G15" s="91">
        <f>G16</f>
        <v>39691.5</v>
      </c>
      <c r="H15" s="91">
        <f t="shared" ref="H15:I15" si="0">H16</f>
        <v>26577.300000000003</v>
      </c>
      <c r="I15" s="91">
        <f t="shared" si="0"/>
        <v>25424.1</v>
      </c>
    </row>
    <row r="16" spans="1:9" ht="63" x14ac:dyDescent="0.25">
      <c r="A16" s="115" t="s">
        <v>159</v>
      </c>
      <c r="B16" s="105" t="s">
        <v>160</v>
      </c>
      <c r="C16" s="105"/>
      <c r="D16" s="105"/>
      <c r="E16" s="105"/>
      <c r="F16" s="95"/>
      <c r="G16" s="91">
        <f>G17+G88+G95+G105+G138+G222+G227+G244+G253</f>
        <v>39691.5</v>
      </c>
      <c r="H16" s="91">
        <f>H17+H88+H95+H105+H138+H222+H227+H244+H253</f>
        <v>26577.300000000003</v>
      </c>
      <c r="I16" s="91">
        <f>I17+I88+I95+I105+I138+I222+I227+I244+I253</f>
        <v>25424.1</v>
      </c>
    </row>
    <row r="17" spans="1:9" ht="31.5" x14ac:dyDescent="0.25">
      <c r="A17" s="184" t="s">
        <v>161</v>
      </c>
      <c r="B17" s="98" t="s">
        <v>160</v>
      </c>
      <c r="C17" s="98" t="s">
        <v>162</v>
      </c>
      <c r="D17" s="98" t="s">
        <v>163</v>
      </c>
      <c r="E17" s="98"/>
      <c r="F17" s="95"/>
      <c r="G17" s="149">
        <f>G18+G23+G37+G45++G51</f>
        <v>7487.4</v>
      </c>
      <c r="H17" s="149">
        <f t="shared" ref="H17:I17" si="1">H18+H23+H37+H45++H51</f>
        <v>7706.1</v>
      </c>
      <c r="I17" s="149">
        <f t="shared" si="1"/>
        <v>7924.7999999999993</v>
      </c>
    </row>
    <row r="18" spans="1:9" ht="78.75" x14ac:dyDescent="0.25">
      <c r="A18" s="148" t="s">
        <v>112</v>
      </c>
      <c r="B18" s="98" t="s">
        <v>160</v>
      </c>
      <c r="C18" s="98" t="s">
        <v>162</v>
      </c>
      <c r="D18" s="98" t="s">
        <v>164</v>
      </c>
      <c r="E18" s="98"/>
      <c r="F18" s="95"/>
      <c r="G18" s="149">
        <f>G22</f>
        <v>6</v>
      </c>
      <c r="H18" s="149">
        <f t="shared" ref="H18:I18" si="2">H22</f>
        <v>6.3</v>
      </c>
      <c r="I18" s="149">
        <f t="shared" si="2"/>
        <v>6.5</v>
      </c>
    </row>
    <row r="19" spans="1:9" ht="31.5" x14ac:dyDescent="0.25">
      <c r="A19" s="87" t="s">
        <v>165</v>
      </c>
      <c r="B19" s="88" t="s">
        <v>160</v>
      </c>
      <c r="C19" s="88" t="s">
        <v>162</v>
      </c>
      <c r="D19" s="88" t="s">
        <v>164</v>
      </c>
      <c r="E19" s="88" t="s">
        <v>166</v>
      </c>
      <c r="F19" s="95"/>
      <c r="G19" s="86">
        <f>G20</f>
        <v>6</v>
      </c>
      <c r="H19" s="86">
        <f t="shared" ref="H19:I21" si="3">H20</f>
        <v>6.3</v>
      </c>
      <c r="I19" s="86">
        <f t="shared" si="3"/>
        <v>6.5</v>
      </c>
    </row>
    <row r="20" spans="1:9" ht="31.5" x14ac:dyDescent="0.25">
      <c r="A20" s="87" t="s">
        <v>167</v>
      </c>
      <c r="B20" s="105" t="s">
        <v>160</v>
      </c>
      <c r="C20" s="88" t="s">
        <v>162</v>
      </c>
      <c r="D20" s="88" t="s">
        <v>164</v>
      </c>
      <c r="E20" s="88" t="s">
        <v>168</v>
      </c>
      <c r="F20" s="95"/>
      <c r="G20" s="86">
        <f>G21</f>
        <v>6</v>
      </c>
      <c r="H20" s="86">
        <f t="shared" si="3"/>
        <v>6.3</v>
      </c>
      <c r="I20" s="86">
        <f t="shared" si="3"/>
        <v>6.5</v>
      </c>
    </row>
    <row r="21" spans="1:9" x14ac:dyDescent="0.25">
      <c r="A21" s="87" t="s">
        <v>169</v>
      </c>
      <c r="B21" s="98" t="s">
        <v>160</v>
      </c>
      <c r="C21" s="88" t="s">
        <v>162</v>
      </c>
      <c r="D21" s="88" t="s">
        <v>164</v>
      </c>
      <c r="E21" s="88" t="s">
        <v>170</v>
      </c>
      <c r="F21" s="95"/>
      <c r="G21" s="86">
        <f>G22</f>
        <v>6</v>
      </c>
      <c r="H21" s="86">
        <f t="shared" si="3"/>
        <v>6.3</v>
      </c>
      <c r="I21" s="86">
        <f t="shared" si="3"/>
        <v>6.5</v>
      </c>
    </row>
    <row r="22" spans="1:9" ht="47.25" x14ac:dyDescent="0.25">
      <c r="A22" s="89" t="s">
        <v>171</v>
      </c>
      <c r="B22" s="98" t="s">
        <v>160</v>
      </c>
      <c r="C22" s="88" t="s">
        <v>162</v>
      </c>
      <c r="D22" s="88" t="s">
        <v>164</v>
      </c>
      <c r="E22" s="88" t="s">
        <v>172</v>
      </c>
      <c r="F22" s="95" t="s">
        <v>186</v>
      </c>
      <c r="G22" s="86">
        <v>6</v>
      </c>
      <c r="H22" s="86">
        <v>6.3</v>
      </c>
      <c r="I22" s="86">
        <v>6.5</v>
      </c>
    </row>
    <row r="23" spans="1:9" ht="94.5" x14ac:dyDescent="0.25">
      <c r="A23" s="115" t="s">
        <v>173</v>
      </c>
      <c r="B23" s="88" t="s">
        <v>160</v>
      </c>
      <c r="C23" s="98" t="s">
        <v>162</v>
      </c>
      <c r="D23" s="98" t="s">
        <v>174</v>
      </c>
      <c r="E23" s="98"/>
      <c r="F23" s="95"/>
      <c r="G23" s="149">
        <f>G24+G30+G35+G36</f>
        <v>6418.2999999999993</v>
      </c>
      <c r="H23" s="149">
        <f t="shared" ref="H23:I23" si="4">H24+H30+H35+H36</f>
        <v>6662.7</v>
      </c>
      <c r="I23" s="149">
        <f t="shared" si="4"/>
        <v>6916.9</v>
      </c>
    </row>
    <row r="24" spans="1:9" ht="31.5" x14ac:dyDescent="0.25">
      <c r="A24" s="87" t="s">
        <v>165</v>
      </c>
      <c r="B24" s="105" t="s">
        <v>160</v>
      </c>
      <c r="C24" s="88" t="s">
        <v>162</v>
      </c>
      <c r="D24" s="88" t="s">
        <v>174</v>
      </c>
      <c r="E24" s="88" t="s">
        <v>166</v>
      </c>
      <c r="F24" s="95"/>
      <c r="G24" s="86">
        <f>G25</f>
        <v>1371.4</v>
      </c>
      <c r="H24" s="86">
        <f>H25</f>
        <v>1426.3</v>
      </c>
      <c r="I24" s="86">
        <f>I25</f>
        <v>1483.4</v>
      </c>
    </row>
    <row r="25" spans="1:9" ht="63" x14ac:dyDescent="0.25">
      <c r="A25" s="89" t="s">
        <v>175</v>
      </c>
      <c r="B25" s="98" t="s">
        <v>160</v>
      </c>
      <c r="C25" s="88" t="s">
        <v>162</v>
      </c>
      <c r="D25" s="88" t="s">
        <v>174</v>
      </c>
      <c r="E25" s="96" t="s">
        <v>176</v>
      </c>
      <c r="F25" s="95"/>
      <c r="G25" s="86">
        <f>G27</f>
        <v>1371.4</v>
      </c>
      <c r="H25" s="86">
        <f>H27</f>
        <v>1426.3</v>
      </c>
      <c r="I25" s="86">
        <f>I27</f>
        <v>1483.4</v>
      </c>
    </row>
    <row r="26" spans="1:9" x14ac:dyDescent="0.25">
      <c r="A26" s="87" t="s">
        <v>169</v>
      </c>
      <c r="B26" s="98" t="s">
        <v>160</v>
      </c>
      <c r="C26" s="88" t="s">
        <v>162</v>
      </c>
      <c r="D26" s="88" t="s">
        <v>174</v>
      </c>
      <c r="E26" s="96" t="s">
        <v>177</v>
      </c>
      <c r="F26" s="95"/>
      <c r="G26" s="86">
        <f t="shared" ref="G26:I27" si="5">G27</f>
        <v>1371.4</v>
      </c>
      <c r="H26" s="86">
        <f t="shared" si="5"/>
        <v>1426.3</v>
      </c>
      <c r="I26" s="86">
        <f t="shared" si="5"/>
        <v>1483.4</v>
      </c>
    </row>
    <row r="27" spans="1:9" ht="110.25" x14ac:dyDescent="0.25">
      <c r="A27" s="114" t="s">
        <v>178</v>
      </c>
      <c r="B27" s="88" t="s">
        <v>160</v>
      </c>
      <c r="C27" s="88" t="s">
        <v>162</v>
      </c>
      <c r="D27" s="88" t="s">
        <v>174</v>
      </c>
      <c r="E27" s="96" t="s">
        <v>179</v>
      </c>
      <c r="F27" s="95"/>
      <c r="G27" s="86">
        <f t="shared" si="5"/>
        <v>1371.4</v>
      </c>
      <c r="H27" s="86">
        <f t="shared" si="5"/>
        <v>1426.3</v>
      </c>
      <c r="I27" s="86">
        <f t="shared" si="5"/>
        <v>1483.4</v>
      </c>
    </row>
    <row r="28" spans="1:9" ht="31.5" x14ac:dyDescent="0.25">
      <c r="A28" s="87" t="s">
        <v>180</v>
      </c>
      <c r="B28" s="105" t="s">
        <v>160</v>
      </c>
      <c r="C28" s="88" t="s">
        <v>162</v>
      </c>
      <c r="D28" s="88" t="s">
        <v>174</v>
      </c>
      <c r="E28" s="96" t="s">
        <v>179</v>
      </c>
      <c r="F28" s="95" t="s">
        <v>181</v>
      </c>
      <c r="G28" s="86">
        <v>1371.4</v>
      </c>
      <c r="H28" s="86">
        <v>1426.3</v>
      </c>
      <c r="I28" s="86">
        <v>1483.4</v>
      </c>
    </row>
    <row r="29" spans="1:9" ht="31.5" x14ac:dyDescent="0.25">
      <c r="A29" s="114" t="s">
        <v>167</v>
      </c>
      <c r="B29" s="98" t="s">
        <v>160</v>
      </c>
      <c r="C29" s="88" t="s">
        <v>162</v>
      </c>
      <c r="D29" s="88" t="s">
        <v>174</v>
      </c>
      <c r="E29" s="96" t="s">
        <v>168</v>
      </c>
      <c r="F29" s="95"/>
      <c r="G29" s="86">
        <f>G30+G33</f>
        <v>5046.8999999999996</v>
      </c>
      <c r="H29" s="86">
        <f t="shared" ref="H29:I29" si="6">H30+H33</f>
        <v>5236.3999999999996</v>
      </c>
      <c r="I29" s="86">
        <f t="shared" si="6"/>
        <v>5433.5</v>
      </c>
    </row>
    <row r="30" spans="1:9" x14ac:dyDescent="0.25">
      <c r="A30" s="87" t="s">
        <v>169</v>
      </c>
      <c r="B30" s="98" t="s">
        <v>160</v>
      </c>
      <c r="C30" s="88" t="s">
        <v>162</v>
      </c>
      <c r="D30" s="88" t="s">
        <v>174</v>
      </c>
      <c r="E30" s="96" t="s">
        <v>170</v>
      </c>
      <c r="F30" s="95"/>
      <c r="G30" s="86">
        <f t="shared" ref="G30:I31" si="7">G31</f>
        <v>4736.8999999999996</v>
      </c>
      <c r="H30" s="86">
        <f t="shared" si="7"/>
        <v>4926.3999999999996</v>
      </c>
      <c r="I30" s="86">
        <f t="shared" si="7"/>
        <v>5123.5</v>
      </c>
    </row>
    <row r="31" spans="1:9" ht="54.75" customHeight="1" x14ac:dyDescent="0.25">
      <c r="A31" s="114" t="s">
        <v>182</v>
      </c>
      <c r="B31" s="88" t="s">
        <v>160</v>
      </c>
      <c r="C31" s="88" t="s">
        <v>162</v>
      </c>
      <c r="D31" s="88" t="s">
        <v>174</v>
      </c>
      <c r="E31" s="96" t="s">
        <v>172</v>
      </c>
      <c r="F31" s="95"/>
      <c r="G31" s="86">
        <f t="shared" si="7"/>
        <v>4736.8999999999996</v>
      </c>
      <c r="H31" s="86">
        <f t="shared" si="7"/>
        <v>4926.3999999999996</v>
      </c>
      <c r="I31" s="86">
        <f t="shared" si="7"/>
        <v>5123.5</v>
      </c>
    </row>
    <row r="32" spans="1:9" ht="31.5" x14ac:dyDescent="0.25">
      <c r="A32" s="87" t="s">
        <v>180</v>
      </c>
      <c r="B32" s="105" t="s">
        <v>160</v>
      </c>
      <c r="C32" s="88" t="s">
        <v>162</v>
      </c>
      <c r="D32" s="88" t="s">
        <v>174</v>
      </c>
      <c r="E32" s="96" t="s">
        <v>172</v>
      </c>
      <c r="F32" s="95" t="s">
        <v>181</v>
      </c>
      <c r="G32" s="86">
        <v>4736.8999999999996</v>
      </c>
      <c r="H32" s="86">
        <v>4926.3999999999996</v>
      </c>
      <c r="I32" s="86">
        <v>5123.5</v>
      </c>
    </row>
    <row r="33" spans="1:9" ht="63" x14ac:dyDescent="0.25">
      <c r="A33" s="114" t="s">
        <v>183</v>
      </c>
      <c r="B33" s="98" t="s">
        <v>160</v>
      </c>
      <c r="C33" s="88" t="s">
        <v>162</v>
      </c>
      <c r="D33" s="88" t="s">
        <v>174</v>
      </c>
      <c r="E33" s="96" t="s">
        <v>172</v>
      </c>
      <c r="F33" s="95"/>
      <c r="G33" s="86">
        <f>G34</f>
        <v>310</v>
      </c>
      <c r="H33" s="86">
        <f>H34</f>
        <v>310</v>
      </c>
      <c r="I33" s="86">
        <f>I35+I36</f>
        <v>310</v>
      </c>
    </row>
    <row r="34" spans="1:9" ht="31.5" x14ac:dyDescent="0.25">
      <c r="A34" s="87" t="s">
        <v>180</v>
      </c>
      <c r="B34" s="98" t="s">
        <v>160</v>
      </c>
      <c r="C34" s="88" t="s">
        <v>162</v>
      </c>
      <c r="D34" s="88" t="s">
        <v>174</v>
      </c>
      <c r="E34" s="96" t="s">
        <v>172</v>
      </c>
      <c r="F34" s="95"/>
      <c r="G34" s="90">
        <f>G36+G35</f>
        <v>310</v>
      </c>
      <c r="H34" s="90">
        <f>H36+H35</f>
        <v>310</v>
      </c>
      <c r="I34" s="90">
        <v>310</v>
      </c>
    </row>
    <row r="35" spans="1:9" ht="47.25" x14ac:dyDescent="0.25">
      <c r="A35" s="89" t="s">
        <v>171</v>
      </c>
      <c r="B35" s="88" t="s">
        <v>160</v>
      </c>
      <c r="C35" s="88" t="s">
        <v>162</v>
      </c>
      <c r="D35" s="88" t="s">
        <v>174</v>
      </c>
      <c r="E35" s="96" t="s">
        <v>172</v>
      </c>
      <c r="F35" s="95" t="s">
        <v>184</v>
      </c>
      <c r="G35" s="90">
        <v>300</v>
      </c>
      <c r="H35" s="90">
        <v>300</v>
      </c>
      <c r="I35" s="90">
        <v>300</v>
      </c>
    </row>
    <row r="36" spans="1:9" x14ac:dyDescent="0.25">
      <c r="A36" s="89" t="s">
        <v>185</v>
      </c>
      <c r="B36" s="105" t="s">
        <v>160</v>
      </c>
      <c r="C36" s="88" t="s">
        <v>162</v>
      </c>
      <c r="D36" s="88" t="s">
        <v>174</v>
      </c>
      <c r="E36" s="96" t="s">
        <v>172</v>
      </c>
      <c r="F36" s="95" t="s">
        <v>186</v>
      </c>
      <c r="G36" s="90">
        <v>10</v>
      </c>
      <c r="H36" s="90">
        <v>10</v>
      </c>
      <c r="I36" s="90">
        <v>10</v>
      </c>
    </row>
    <row r="37" spans="1:9" ht="63" x14ac:dyDescent="0.25">
      <c r="A37" s="115" t="s">
        <v>187</v>
      </c>
      <c r="B37" s="98" t="s">
        <v>160</v>
      </c>
      <c r="C37" s="98" t="s">
        <v>162</v>
      </c>
      <c r="D37" s="98" t="s">
        <v>188</v>
      </c>
      <c r="E37" s="105"/>
      <c r="F37" s="95"/>
      <c r="G37" s="91">
        <f t="shared" ref="G37:I39" si="8">G38</f>
        <v>291.60000000000002</v>
      </c>
      <c r="H37" s="91">
        <f t="shared" si="8"/>
        <v>291.60000000000002</v>
      </c>
      <c r="I37" s="91">
        <f t="shared" si="8"/>
        <v>250.9</v>
      </c>
    </row>
    <row r="38" spans="1:9" ht="31.5" x14ac:dyDescent="0.25">
      <c r="A38" s="87" t="s">
        <v>165</v>
      </c>
      <c r="B38" s="98" t="s">
        <v>160</v>
      </c>
      <c r="C38" s="88" t="s">
        <v>162</v>
      </c>
      <c r="D38" s="88" t="s">
        <v>188</v>
      </c>
      <c r="E38" s="96" t="s">
        <v>166</v>
      </c>
      <c r="F38" s="95"/>
      <c r="G38" s="90">
        <f t="shared" si="8"/>
        <v>291.60000000000002</v>
      </c>
      <c r="H38" s="90">
        <f t="shared" si="8"/>
        <v>291.60000000000002</v>
      </c>
      <c r="I38" s="90">
        <f t="shared" si="8"/>
        <v>250.9</v>
      </c>
    </row>
    <row r="39" spans="1:9" ht="31.5" x14ac:dyDescent="0.25">
      <c r="A39" s="87" t="s">
        <v>167</v>
      </c>
      <c r="B39" s="88" t="s">
        <v>160</v>
      </c>
      <c r="C39" s="88" t="s">
        <v>162</v>
      </c>
      <c r="D39" s="88" t="s">
        <v>188</v>
      </c>
      <c r="E39" s="96" t="s">
        <v>168</v>
      </c>
      <c r="F39" s="95"/>
      <c r="G39" s="90">
        <f t="shared" si="8"/>
        <v>291.60000000000002</v>
      </c>
      <c r="H39" s="90">
        <f t="shared" si="8"/>
        <v>291.60000000000002</v>
      </c>
      <c r="I39" s="90">
        <f t="shared" si="8"/>
        <v>250.9</v>
      </c>
    </row>
    <row r="40" spans="1:9" x14ac:dyDescent="0.25">
      <c r="A40" s="87" t="s">
        <v>169</v>
      </c>
      <c r="B40" s="105" t="s">
        <v>160</v>
      </c>
      <c r="C40" s="88" t="s">
        <v>162</v>
      </c>
      <c r="D40" s="88" t="s">
        <v>188</v>
      </c>
      <c r="E40" s="96" t="s">
        <v>170</v>
      </c>
      <c r="F40" s="95"/>
      <c r="G40" s="90">
        <f>G42+G44</f>
        <v>291.60000000000002</v>
      </c>
      <c r="H40" s="90">
        <f>H42+H44</f>
        <v>291.60000000000002</v>
      </c>
      <c r="I40" s="90">
        <f>I42+I44</f>
        <v>250.9</v>
      </c>
    </row>
    <row r="41" spans="1:9" ht="78.75" x14ac:dyDescent="0.25">
      <c r="A41" s="114" t="s">
        <v>189</v>
      </c>
      <c r="B41" s="98" t="s">
        <v>160</v>
      </c>
      <c r="C41" s="88" t="s">
        <v>162</v>
      </c>
      <c r="D41" s="88" t="s">
        <v>188</v>
      </c>
      <c r="E41" s="96" t="s">
        <v>190</v>
      </c>
      <c r="F41" s="95"/>
      <c r="G41" s="90">
        <f>G42</f>
        <v>250.9</v>
      </c>
      <c r="H41" s="90">
        <f>H42</f>
        <v>250.9</v>
      </c>
      <c r="I41" s="90">
        <f>I42</f>
        <v>250.9</v>
      </c>
    </row>
    <row r="42" spans="1:9" x14ac:dyDescent="0.25">
      <c r="A42" s="114" t="s">
        <v>191</v>
      </c>
      <c r="B42" s="98" t="s">
        <v>160</v>
      </c>
      <c r="C42" s="88" t="s">
        <v>162</v>
      </c>
      <c r="D42" s="88" t="s">
        <v>188</v>
      </c>
      <c r="E42" s="96" t="s">
        <v>190</v>
      </c>
      <c r="F42" s="95" t="s">
        <v>192</v>
      </c>
      <c r="G42" s="90">
        <v>250.9</v>
      </c>
      <c r="H42" s="90">
        <v>250.9</v>
      </c>
      <c r="I42" s="90">
        <v>250.9</v>
      </c>
    </row>
    <row r="43" spans="1:9" ht="81.75" customHeight="1" x14ac:dyDescent="0.25">
      <c r="A43" s="89" t="s">
        <v>193</v>
      </c>
      <c r="B43" s="88" t="s">
        <v>160</v>
      </c>
      <c r="C43" s="88" t="s">
        <v>162</v>
      </c>
      <c r="D43" s="88" t="s">
        <v>188</v>
      </c>
      <c r="E43" s="88" t="s">
        <v>194</v>
      </c>
      <c r="F43" s="95"/>
      <c r="G43" s="86">
        <f>G44</f>
        <v>40.700000000000003</v>
      </c>
      <c r="H43" s="86">
        <f>H44</f>
        <v>40.700000000000003</v>
      </c>
      <c r="I43" s="86">
        <f>I44</f>
        <v>0</v>
      </c>
    </row>
    <row r="44" spans="1:9" x14ac:dyDescent="0.25">
      <c r="A44" s="114" t="s">
        <v>191</v>
      </c>
      <c r="B44" s="105" t="s">
        <v>160</v>
      </c>
      <c r="C44" s="88" t="s">
        <v>162</v>
      </c>
      <c r="D44" s="88" t="s">
        <v>188</v>
      </c>
      <c r="E44" s="88" t="s">
        <v>194</v>
      </c>
      <c r="F44" s="95" t="s">
        <v>192</v>
      </c>
      <c r="G44" s="90">
        <v>40.700000000000003</v>
      </c>
      <c r="H44" s="90">
        <v>40.700000000000003</v>
      </c>
      <c r="I44" s="90">
        <v>0</v>
      </c>
    </row>
    <row r="45" spans="1:9" x14ac:dyDescent="0.25">
      <c r="A45" s="115" t="s">
        <v>116</v>
      </c>
      <c r="B45" s="98" t="s">
        <v>160</v>
      </c>
      <c r="C45" s="98" t="s">
        <v>195</v>
      </c>
      <c r="D45" s="98" t="s">
        <v>196</v>
      </c>
      <c r="E45" s="105"/>
      <c r="F45" s="95"/>
      <c r="G45" s="91">
        <f t="shared" ref="G45:I49" si="9">G46</f>
        <v>50</v>
      </c>
      <c r="H45" s="91">
        <f t="shared" si="9"/>
        <v>50</v>
      </c>
      <c r="I45" s="91">
        <f t="shared" si="9"/>
        <v>50</v>
      </c>
    </row>
    <row r="46" spans="1:9" ht="31.5" x14ac:dyDescent="0.25">
      <c r="A46" s="114" t="s">
        <v>197</v>
      </c>
      <c r="B46" s="98" t="s">
        <v>160</v>
      </c>
      <c r="C46" s="88" t="s">
        <v>162</v>
      </c>
      <c r="D46" s="88" t="s">
        <v>196</v>
      </c>
      <c r="E46" s="96" t="s">
        <v>198</v>
      </c>
      <c r="F46" s="95"/>
      <c r="G46" s="90">
        <f t="shared" si="9"/>
        <v>50</v>
      </c>
      <c r="H46" s="90">
        <f t="shared" si="9"/>
        <v>50</v>
      </c>
      <c r="I46" s="90">
        <f t="shared" si="9"/>
        <v>50</v>
      </c>
    </row>
    <row r="47" spans="1:9" x14ac:dyDescent="0.25">
      <c r="A47" s="114" t="s">
        <v>199</v>
      </c>
      <c r="B47" s="88" t="s">
        <v>160</v>
      </c>
      <c r="C47" s="88" t="s">
        <v>162</v>
      </c>
      <c r="D47" s="88" t="s">
        <v>196</v>
      </c>
      <c r="E47" s="96" t="s">
        <v>200</v>
      </c>
      <c r="F47" s="95"/>
      <c r="G47" s="90">
        <f t="shared" si="9"/>
        <v>50</v>
      </c>
      <c r="H47" s="90">
        <f t="shared" si="9"/>
        <v>50</v>
      </c>
      <c r="I47" s="90">
        <f t="shared" si="9"/>
        <v>50</v>
      </c>
    </row>
    <row r="48" spans="1:9" x14ac:dyDescent="0.25">
      <c r="A48" s="114" t="s">
        <v>199</v>
      </c>
      <c r="B48" s="105" t="s">
        <v>160</v>
      </c>
      <c r="C48" s="88" t="s">
        <v>162</v>
      </c>
      <c r="D48" s="88" t="s">
        <v>196</v>
      </c>
      <c r="E48" s="96" t="s">
        <v>201</v>
      </c>
      <c r="F48" s="95"/>
      <c r="G48" s="90">
        <f t="shared" si="9"/>
        <v>50</v>
      </c>
      <c r="H48" s="90">
        <f t="shared" si="9"/>
        <v>50</v>
      </c>
      <c r="I48" s="90">
        <f t="shared" si="9"/>
        <v>50</v>
      </c>
    </row>
    <row r="49" spans="1:14" x14ac:dyDescent="0.25">
      <c r="A49" s="89" t="s">
        <v>202</v>
      </c>
      <c r="B49" s="98" t="s">
        <v>160</v>
      </c>
      <c r="C49" s="92" t="s">
        <v>162</v>
      </c>
      <c r="D49" s="94">
        <v>11</v>
      </c>
      <c r="E49" s="96" t="s">
        <v>203</v>
      </c>
      <c r="F49" s="95"/>
      <c r="G49" s="92">
        <f t="shared" si="9"/>
        <v>50</v>
      </c>
      <c r="H49" s="92">
        <f t="shared" si="9"/>
        <v>50</v>
      </c>
      <c r="I49" s="92">
        <f t="shared" si="9"/>
        <v>50</v>
      </c>
    </row>
    <row r="50" spans="1:14" x14ac:dyDescent="0.25">
      <c r="A50" s="114" t="s">
        <v>204</v>
      </c>
      <c r="B50" s="98" t="s">
        <v>160</v>
      </c>
      <c r="C50" s="96" t="s">
        <v>162</v>
      </c>
      <c r="D50" s="96" t="s">
        <v>196</v>
      </c>
      <c r="E50" s="96" t="s">
        <v>203</v>
      </c>
      <c r="F50" s="95" t="s">
        <v>205</v>
      </c>
      <c r="G50" s="90">
        <v>50</v>
      </c>
      <c r="H50" s="90">
        <v>50</v>
      </c>
      <c r="I50" s="90">
        <v>50</v>
      </c>
    </row>
    <row r="51" spans="1:14" x14ac:dyDescent="0.25">
      <c r="A51" s="152" t="s">
        <v>206</v>
      </c>
      <c r="B51" s="88" t="s">
        <v>160</v>
      </c>
      <c r="C51" s="98" t="s">
        <v>162</v>
      </c>
      <c r="D51" s="98" t="s">
        <v>207</v>
      </c>
      <c r="E51" s="105"/>
      <c r="F51" s="95"/>
      <c r="G51" s="91">
        <f>G52+G57+G65+G68+G70+G75+G79+G83</f>
        <v>721.5</v>
      </c>
      <c r="H51" s="91">
        <f t="shared" ref="H51:I51" si="10">H52+H57+H65+H68+H70+H75+H79+H83</f>
        <v>695.5</v>
      </c>
      <c r="I51" s="91">
        <f t="shared" si="10"/>
        <v>700.5</v>
      </c>
      <c r="L51" s="26"/>
      <c r="M51" s="26"/>
      <c r="N51" s="26"/>
    </row>
    <row r="52" spans="1:14" ht="47.25" x14ac:dyDescent="0.25">
      <c r="A52" s="115" t="s">
        <v>197</v>
      </c>
      <c r="B52" s="88" t="s">
        <v>160</v>
      </c>
      <c r="C52" s="98" t="s">
        <v>162</v>
      </c>
      <c r="D52" s="98" t="s">
        <v>207</v>
      </c>
      <c r="E52" s="105" t="s">
        <v>198</v>
      </c>
      <c r="F52" s="95"/>
      <c r="G52" s="91">
        <f t="shared" ref="G52:I55" si="11">G53</f>
        <v>10</v>
      </c>
      <c r="H52" s="91">
        <f t="shared" si="11"/>
        <v>10</v>
      </c>
      <c r="I52" s="91">
        <f t="shared" si="11"/>
        <v>10</v>
      </c>
    </row>
    <row r="53" spans="1:14" x14ac:dyDescent="0.25">
      <c r="A53" s="114" t="s">
        <v>199</v>
      </c>
      <c r="B53" s="96" t="s">
        <v>160</v>
      </c>
      <c r="C53" s="88" t="s">
        <v>162</v>
      </c>
      <c r="D53" s="88" t="s">
        <v>207</v>
      </c>
      <c r="E53" s="96" t="s">
        <v>200</v>
      </c>
      <c r="F53" s="95"/>
      <c r="G53" s="90">
        <f t="shared" si="11"/>
        <v>10</v>
      </c>
      <c r="H53" s="90">
        <f t="shared" si="11"/>
        <v>10</v>
      </c>
      <c r="I53" s="90">
        <f t="shared" si="11"/>
        <v>10</v>
      </c>
    </row>
    <row r="54" spans="1:14" x14ac:dyDescent="0.25">
      <c r="A54" s="114" t="s">
        <v>199</v>
      </c>
      <c r="B54" s="88" t="s">
        <v>160</v>
      </c>
      <c r="C54" s="88" t="s">
        <v>162</v>
      </c>
      <c r="D54" s="88" t="s">
        <v>207</v>
      </c>
      <c r="E54" s="96" t="s">
        <v>208</v>
      </c>
      <c r="F54" s="95"/>
      <c r="G54" s="90">
        <f t="shared" si="11"/>
        <v>10</v>
      </c>
      <c r="H54" s="90">
        <f t="shared" si="11"/>
        <v>10</v>
      </c>
      <c r="I54" s="90">
        <f t="shared" si="11"/>
        <v>10</v>
      </c>
    </row>
    <row r="55" spans="1:14" ht="78.75" x14ac:dyDescent="0.25">
      <c r="A55" s="89" t="s">
        <v>209</v>
      </c>
      <c r="B55" s="98" t="s">
        <v>160</v>
      </c>
      <c r="C55" s="88" t="s">
        <v>162</v>
      </c>
      <c r="D55" s="88" t="s">
        <v>207</v>
      </c>
      <c r="E55" s="96" t="s">
        <v>210</v>
      </c>
      <c r="F55" s="95"/>
      <c r="G55" s="90">
        <f t="shared" si="11"/>
        <v>10</v>
      </c>
      <c r="H55" s="90">
        <f t="shared" si="11"/>
        <v>10</v>
      </c>
      <c r="I55" s="90">
        <f t="shared" si="11"/>
        <v>10</v>
      </c>
    </row>
    <row r="56" spans="1:14" ht="47.25" x14ac:dyDescent="0.25">
      <c r="A56" s="89" t="s">
        <v>171</v>
      </c>
      <c r="B56" s="88" t="s">
        <v>160</v>
      </c>
      <c r="C56" s="88" t="s">
        <v>162</v>
      </c>
      <c r="D56" s="88" t="s">
        <v>207</v>
      </c>
      <c r="E56" s="96" t="s">
        <v>210</v>
      </c>
      <c r="F56" s="95" t="s">
        <v>184</v>
      </c>
      <c r="G56" s="90">
        <v>10</v>
      </c>
      <c r="H56" s="90">
        <v>10</v>
      </c>
      <c r="I56" s="90">
        <v>10</v>
      </c>
    </row>
    <row r="57" spans="1:14" ht="94.5" x14ac:dyDescent="0.25">
      <c r="A57" s="100" t="s">
        <v>77</v>
      </c>
      <c r="B57" s="105" t="s">
        <v>160</v>
      </c>
      <c r="C57" s="98" t="s">
        <v>162</v>
      </c>
      <c r="D57" s="98" t="s">
        <v>207</v>
      </c>
      <c r="E57" s="105" t="s">
        <v>78</v>
      </c>
      <c r="F57" s="95"/>
      <c r="G57" s="91">
        <f>G58</f>
        <v>163</v>
      </c>
      <c r="H57" s="91">
        <f t="shared" ref="H57:I59" si="12">H58</f>
        <v>167</v>
      </c>
      <c r="I57" s="91">
        <f t="shared" si="12"/>
        <v>172</v>
      </c>
    </row>
    <row r="58" spans="1:14" x14ac:dyDescent="0.25">
      <c r="A58" s="100" t="s">
        <v>79</v>
      </c>
      <c r="B58" s="98" t="s">
        <v>160</v>
      </c>
      <c r="C58" s="98" t="s">
        <v>162</v>
      </c>
      <c r="D58" s="98" t="s">
        <v>207</v>
      </c>
      <c r="E58" s="105" t="s">
        <v>78</v>
      </c>
      <c r="F58" s="95"/>
      <c r="G58" s="91">
        <f>G60+G62</f>
        <v>163</v>
      </c>
      <c r="H58" s="91">
        <f>H59+H62</f>
        <v>167</v>
      </c>
      <c r="I58" s="91">
        <f>I59+I62</f>
        <v>172</v>
      </c>
    </row>
    <row r="59" spans="1:14" ht="78.75" x14ac:dyDescent="0.25">
      <c r="A59" s="106" t="s">
        <v>81</v>
      </c>
      <c r="B59" s="98" t="s">
        <v>160</v>
      </c>
      <c r="C59" s="88" t="s">
        <v>162</v>
      </c>
      <c r="D59" s="88" t="s">
        <v>207</v>
      </c>
      <c r="E59" s="96" t="s">
        <v>80</v>
      </c>
      <c r="F59" s="95"/>
      <c r="G59" s="90">
        <f>G60</f>
        <v>18</v>
      </c>
      <c r="H59" s="90">
        <f t="shared" si="12"/>
        <v>20</v>
      </c>
      <c r="I59" s="90">
        <f t="shared" si="12"/>
        <v>22</v>
      </c>
    </row>
    <row r="60" spans="1:14" ht="78.75" x14ac:dyDescent="0.25">
      <c r="A60" s="89" t="s">
        <v>82</v>
      </c>
      <c r="B60" s="88" t="s">
        <v>160</v>
      </c>
      <c r="C60" s="88" t="s">
        <v>162</v>
      </c>
      <c r="D60" s="88" t="s">
        <v>207</v>
      </c>
      <c r="E60" s="96" t="s">
        <v>217</v>
      </c>
      <c r="F60" s="95"/>
      <c r="G60" s="90">
        <v>18</v>
      </c>
      <c r="H60" s="90">
        <v>20</v>
      </c>
      <c r="I60" s="90">
        <v>22</v>
      </c>
    </row>
    <row r="61" spans="1:14" ht="47.25" x14ac:dyDescent="0.25">
      <c r="A61" s="87" t="s">
        <v>83</v>
      </c>
      <c r="B61" s="105" t="s">
        <v>160</v>
      </c>
      <c r="C61" s="88" t="s">
        <v>162</v>
      </c>
      <c r="D61" s="88" t="s">
        <v>207</v>
      </c>
      <c r="E61" s="96" t="s">
        <v>217</v>
      </c>
      <c r="F61" s="95" t="s">
        <v>184</v>
      </c>
      <c r="G61" s="90">
        <v>18</v>
      </c>
      <c r="H61" s="90">
        <v>20</v>
      </c>
      <c r="I61" s="90">
        <v>22</v>
      </c>
    </row>
    <row r="62" spans="1:14" ht="126" x14ac:dyDescent="0.25">
      <c r="A62" s="87" t="s">
        <v>84</v>
      </c>
      <c r="B62" s="93">
        <v>881</v>
      </c>
      <c r="C62" s="94" t="s">
        <v>162</v>
      </c>
      <c r="D62" s="94">
        <v>13</v>
      </c>
      <c r="E62" s="84" t="s">
        <v>86</v>
      </c>
      <c r="F62" s="95"/>
      <c r="G62" s="90">
        <f>G64</f>
        <v>145</v>
      </c>
      <c r="H62" s="90">
        <f>H64</f>
        <v>147</v>
      </c>
      <c r="I62" s="90">
        <f>I64</f>
        <v>150</v>
      </c>
    </row>
    <row r="63" spans="1:14" ht="78.75" x14ac:dyDescent="0.25">
      <c r="A63" s="89" t="s">
        <v>82</v>
      </c>
      <c r="B63" s="93">
        <v>881</v>
      </c>
      <c r="C63" s="94" t="s">
        <v>162</v>
      </c>
      <c r="D63" s="94" t="s">
        <v>207</v>
      </c>
      <c r="E63" s="84" t="s">
        <v>218</v>
      </c>
      <c r="F63" s="95"/>
      <c r="G63" s="90">
        <v>145</v>
      </c>
      <c r="H63" s="90">
        <v>147</v>
      </c>
      <c r="I63" s="90">
        <v>150</v>
      </c>
    </row>
    <row r="64" spans="1:14" ht="47.25" x14ac:dyDescent="0.25">
      <c r="A64" s="87" t="s">
        <v>85</v>
      </c>
      <c r="B64" s="93" t="s">
        <v>160</v>
      </c>
      <c r="C64" s="94" t="s">
        <v>162</v>
      </c>
      <c r="D64" s="94" t="s">
        <v>207</v>
      </c>
      <c r="E64" s="84" t="s">
        <v>218</v>
      </c>
      <c r="F64" s="95" t="s">
        <v>184</v>
      </c>
      <c r="G64" s="90">
        <v>145</v>
      </c>
      <c r="H64" s="90">
        <v>147</v>
      </c>
      <c r="I64" s="90">
        <v>150</v>
      </c>
    </row>
    <row r="65" spans="1:9" ht="31.5" x14ac:dyDescent="0.25">
      <c r="A65" s="139" t="s">
        <v>226</v>
      </c>
      <c r="B65" s="105" t="s">
        <v>160</v>
      </c>
      <c r="C65" s="98" t="s">
        <v>162</v>
      </c>
      <c r="D65" s="98" t="s">
        <v>207</v>
      </c>
      <c r="E65" s="105" t="s">
        <v>227</v>
      </c>
      <c r="F65" s="116"/>
      <c r="G65" s="91">
        <f t="shared" ref="G65:I66" si="13">G66</f>
        <v>400</v>
      </c>
      <c r="H65" s="91">
        <f t="shared" si="13"/>
        <v>400</v>
      </c>
      <c r="I65" s="91">
        <f t="shared" si="13"/>
        <v>400</v>
      </c>
    </row>
    <row r="66" spans="1:9" x14ac:dyDescent="0.25">
      <c r="A66" s="151" t="s">
        <v>228</v>
      </c>
      <c r="B66" s="98" t="s">
        <v>160</v>
      </c>
      <c r="C66" s="88" t="s">
        <v>162</v>
      </c>
      <c r="D66" s="88" t="s">
        <v>207</v>
      </c>
      <c r="E66" s="96" t="s">
        <v>229</v>
      </c>
      <c r="F66" s="95"/>
      <c r="G66" s="90">
        <f>G67</f>
        <v>400</v>
      </c>
      <c r="H66" s="90">
        <f t="shared" si="13"/>
        <v>400</v>
      </c>
      <c r="I66" s="90">
        <f t="shared" si="13"/>
        <v>400</v>
      </c>
    </row>
    <row r="67" spans="1:9" ht="47.25" x14ac:dyDescent="0.25">
      <c r="A67" s="89" t="s">
        <v>171</v>
      </c>
      <c r="B67" s="98" t="s">
        <v>160</v>
      </c>
      <c r="C67" s="88" t="s">
        <v>162</v>
      </c>
      <c r="D67" s="88" t="s">
        <v>207</v>
      </c>
      <c r="E67" s="96" t="s">
        <v>227</v>
      </c>
      <c r="F67" s="95" t="s">
        <v>184</v>
      </c>
      <c r="G67" s="90">
        <v>400</v>
      </c>
      <c r="H67" s="90">
        <v>400</v>
      </c>
      <c r="I67" s="90">
        <v>400</v>
      </c>
    </row>
    <row r="68" spans="1:9" ht="94.5" x14ac:dyDescent="0.25">
      <c r="A68" s="140" t="s">
        <v>456</v>
      </c>
      <c r="B68" s="98" t="s">
        <v>160</v>
      </c>
      <c r="C68" s="98" t="s">
        <v>162</v>
      </c>
      <c r="D68" s="98" t="s">
        <v>207</v>
      </c>
      <c r="E68" s="93" t="s">
        <v>457</v>
      </c>
      <c r="F68" s="116"/>
      <c r="G68" s="141">
        <f>G69</f>
        <v>3.5</v>
      </c>
      <c r="H68" s="141">
        <f>H69</f>
        <v>3.5</v>
      </c>
      <c r="I68" s="141">
        <f>I69</f>
        <v>3.5</v>
      </c>
    </row>
    <row r="69" spans="1:9" ht="47.25" x14ac:dyDescent="0.25">
      <c r="A69" s="97" t="s">
        <v>171</v>
      </c>
      <c r="B69" s="98" t="s">
        <v>160</v>
      </c>
      <c r="C69" s="88" t="s">
        <v>162</v>
      </c>
      <c r="D69" s="88" t="s">
        <v>207</v>
      </c>
      <c r="E69" s="84" t="s">
        <v>458</v>
      </c>
      <c r="F69" s="95">
        <v>240</v>
      </c>
      <c r="G69" s="99">
        <v>3.5</v>
      </c>
      <c r="H69" s="99">
        <v>3.5</v>
      </c>
      <c r="I69" s="99">
        <v>3.5</v>
      </c>
    </row>
    <row r="70" spans="1:9" ht="87" customHeight="1" x14ac:dyDescent="0.25">
      <c r="A70" s="100" t="s">
        <v>87</v>
      </c>
      <c r="B70" s="98" t="s">
        <v>160</v>
      </c>
      <c r="C70" s="98" t="s">
        <v>162</v>
      </c>
      <c r="D70" s="98" t="s">
        <v>207</v>
      </c>
      <c r="E70" s="105" t="s">
        <v>220</v>
      </c>
      <c r="F70" s="95"/>
      <c r="G70" s="91">
        <f>G71</f>
        <v>115</v>
      </c>
      <c r="H70" s="91">
        <f>H71</f>
        <v>85</v>
      </c>
      <c r="I70" s="91">
        <f>I71</f>
        <v>85</v>
      </c>
    </row>
    <row r="71" spans="1:9" ht="135" customHeight="1" x14ac:dyDescent="0.25">
      <c r="A71" s="100" t="s">
        <v>88</v>
      </c>
      <c r="B71" s="88" t="s">
        <v>160</v>
      </c>
      <c r="C71" s="98" t="s">
        <v>162</v>
      </c>
      <c r="D71" s="98" t="s">
        <v>207</v>
      </c>
      <c r="E71" s="105" t="s">
        <v>221</v>
      </c>
      <c r="F71" s="95"/>
      <c r="G71" s="91">
        <f>G72</f>
        <v>115</v>
      </c>
      <c r="H71" s="91">
        <f t="shared" ref="G71:I72" si="14">H73</f>
        <v>85</v>
      </c>
      <c r="I71" s="91">
        <f t="shared" si="14"/>
        <v>85</v>
      </c>
    </row>
    <row r="72" spans="1:9" ht="236.25" customHeight="1" x14ac:dyDescent="0.25">
      <c r="A72" s="89" t="s">
        <v>33</v>
      </c>
      <c r="B72" s="88" t="s">
        <v>160</v>
      </c>
      <c r="C72" s="88" t="s">
        <v>162</v>
      </c>
      <c r="D72" s="88" t="s">
        <v>207</v>
      </c>
      <c r="E72" s="96" t="s">
        <v>221</v>
      </c>
      <c r="F72" s="95"/>
      <c r="G72" s="90">
        <f t="shared" si="14"/>
        <v>115</v>
      </c>
      <c r="H72" s="90">
        <f t="shared" si="14"/>
        <v>85</v>
      </c>
      <c r="I72" s="90">
        <f t="shared" si="14"/>
        <v>85</v>
      </c>
    </row>
    <row r="73" spans="1:9" ht="218.25" customHeight="1" x14ac:dyDescent="0.25">
      <c r="A73" s="89" t="s">
        <v>34</v>
      </c>
      <c r="B73" s="105" t="s">
        <v>160</v>
      </c>
      <c r="C73" s="88" t="s">
        <v>162</v>
      </c>
      <c r="D73" s="88" t="s">
        <v>207</v>
      </c>
      <c r="E73" s="96" t="s">
        <v>222</v>
      </c>
      <c r="F73" s="95"/>
      <c r="G73" s="90">
        <f>G74</f>
        <v>115</v>
      </c>
      <c r="H73" s="90">
        <f>H74</f>
        <v>85</v>
      </c>
      <c r="I73" s="90">
        <f>I74</f>
        <v>85</v>
      </c>
    </row>
    <row r="74" spans="1:9" ht="60.75" customHeight="1" x14ac:dyDescent="0.25">
      <c r="A74" s="89" t="s">
        <v>171</v>
      </c>
      <c r="B74" s="98" t="s">
        <v>160</v>
      </c>
      <c r="C74" s="88" t="s">
        <v>162</v>
      </c>
      <c r="D74" s="88" t="s">
        <v>207</v>
      </c>
      <c r="E74" s="96" t="s">
        <v>222</v>
      </c>
      <c r="F74" s="95" t="s">
        <v>184</v>
      </c>
      <c r="G74" s="90">
        <v>115</v>
      </c>
      <c r="H74" s="90">
        <v>85</v>
      </c>
      <c r="I74" s="90">
        <v>85</v>
      </c>
    </row>
    <row r="75" spans="1:9" ht="71.25" customHeight="1" x14ac:dyDescent="0.25">
      <c r="A75" s="100" t="s">
        <v>463</v>
      </c>
      <c r="B75" s="98" t="s">
        <v>160</v>
      </c>
      <c r="C75" s="98" t="s">
        <v>162</v>
      </c>
      <c r="D75" s="98" t="s">
        <v>207</v>
      </c>
      <c r="E75" s="105" t="s">
        <v>459</v>
      </c>
      <c r="F75" s="116"/>
      <c r="G75" s="91">
        <f t="shared" ref="G75:I77" si="15">G76</f>
        <v>10</v>
      </c>
      <c r="H75" s="91">
        <f t="shared" si="15"/>
        <v>10</v>
      </c>
      <c r="I75" s="91">
        <f t="shared" si="15"/>
        <v>10</v>
      </c>
    </row>
    <row r="76" spans="1:9" ht="82.5" customHeight="1" x14ac:dyDescent="0.25">
      <c r="A76" s="106" t="s">
        <v>223</v>
      </c>
      <c r="B76" s="98" t="s">
        <v>160</v>
      </c>
      <c r="C76" s="88" t="s">
        <v>162</v>
      </c>
      <c r="D76" s="88" t="s">
        <v>207</v>
      </c>
      <c r="E76" s="96" t="s">
        <v>224</v>
      </c>
      <c r="F76" s="95"/>
      <c r="G76" s="90">
        <f t="shared" si="15"/>
        <v>10</v>
      </c>
      <c r="H76" s="90">
        <f t="shared" si="15"/>
        <v>10</v>
      </c>
      <c r="I76" s="90">
        <f t="shared" si="15"/>
        <v>10</v>
      </c>
    </row>
    <row r="77" spans="1:9" ht="74.25" customHeight="1" x14ac:dyDescent="0.25">
      <c r="A77" s="87" t="s">
        <v>43</v>
      </c>
      <c r="B77" s="98" t="s">
        <v>160</v>
      </c>
      <c r="C77" s="88" t="s">
        <v>162</v>
      </c>
      <c r="D77" s="88" t="s">
        <v>207</v>
      </c>
      <c r="E77" s="96" t="s">
        <v>225</v>
      </c>
      <c r="F77" s="95"/>
      <c r="G77" s="90">
        <f t="shared" si="15"/>
        <v>10</v>
      </c>
      <c r="H77" s="90">
        <f t="shared" si="15"/>
        <v>10</v>
      </c>
      <c r="I77" s="90">
        <f t="shared" si="15"/>
        <v>10</v>
      </c>
    </row>
    <row r="78" spans="1:9" ht="55.5" customHeight="1" x14ac:dyDescent="0.25">
      <c r="A78" s="89" t="s">
        <v>171</v>
      </c>
      <c r="B78" s="98" t="s">
        <v>160</v>
      </c>
      <c r="C78" s="88" t="s">
        <v>162</v>
      </c>
      <c r="D78" s="88" t="s">
        <v>207</v>
      </c>
      <c r="E78" s="96" t="s">
        <v>225</v>
      </c>
      <c r="F78" s="95" t="s">
        <v>184</v>
      </c>
      <c r="G78" s="90">
        <v>10</v>
      </c>
      <c r="H78" s="90">
        <v>10</v>
      </c>
      <c r="I78" s="90">
        <v>10</v>
      </c>
    </row>
    <row r="79" spans="1:9" ht="145.5" customHeight="1" x14ac:dyDescent="0.25">
      <c r="A79" s="153" t="s">
        <v>103</v>
      </c>
      <c r="B79" s="154" t="s">
        <v>160</v>
      </c>
      <c r="C79" s="154" t="s">
        <v>162</v>
      </c>
      <c r="D79" s="154" t="s">
        <v>207</v>
      </c>
      <c r="E79" s="136" t="s">
        <v>481</v>
      </c>
      <c r="F79" s="155"/>
      <c r="G79" s="134">
        <v>5</v>
      </c>
      <c r="H79" s="134">
        <v>5</v>
      </c>
      <c r="I79" s="134">
        <v>5</v>
      </c>
    </row>
    <row r="80" spans="1:9" ht="125.25" customHeight="1" x14ac:dyDescent="0.25">
      <c r="A80" s="156" t="s">
        <v>104</v>
      </c>
      <c r="B80" s="154" t="s">
        <v>160</v>
      </c>
      <c r="C80" s="157" t="s">
        <v>162</v>
      </c>
      <c r="D80" s="157" t="s">
        <v>207</v>
      </c>
      <c r="E80" s="158" t="s">
        <v>482</v>
      </c>
      <c r="F80" s="159"/>
      <c r="G80" s="160">
        <v>5</v>
      </c>
      <c r="H80" s="160">
        <v>5</v>
      </c>
      <c r="I80" s="160">
        <v>5</v>
      </c>
    </row>
    <row r="81" spans="1:9" ht="114" customHeight="1" x14ac:dyDescent="0.25">
      <c r="A81" s="156" t="s">
        <v>104</v>
      </c>
      <c r="B81" s="154" t="s">
        <v>160</v>
      </c>
      <c r="C81" s="157" t="s">
        <v>162</v>
      </c>
      <c r="D81" s="157" t="s">
        <v>207</v>
      </c>
      <c r="E81" s="158" t="s">
        <v>483</v>
      </c>
      <c r="F81" s="159"/>
      <c r="G81" s="160">
        <v>5</v>
      </c>
      <c r="H81" s="160">
        <v>5</v>
      </c>
      <c r="I81" s="160">
        <v>5</v>
      </c>
    </row>
    <row r="82" spans="1:9" ht="55.5" customHeight="1" x14ac:dyDescent="0.25">
      <c r="A82" s="156" t="s">
        <v>171</v>
      </c>
      <c r="B82" s="154" t="s">
        <v>160</v>
      </c>
      <c r="C82" s="157" t="s">
        <v>162</v>
      </c>
      <c r="D82" s="157" t="s">
        <v>207</v>
      </c>
      <c r="E82" s="158" t="s">
        <v>483</v>
      </c>
      <c r="F82" s="159" t="s">
        <v>184</v>
      </c>
      <c r="G82" s="160">
        <v>5</v>
      </c>
      <c r="H82" s="160">
        <v>5</v>
      </c>
      <c r="I82" s="160">
        <v>5</v>
      </c>
    </row>
    <row r="83" spans="1:9" ht="63" x14ac:dyDescent="0.25">
      <c r="A83" s="100" t="s">
        <v>330</v>
      </c>
      <c r="B83" s="98" t="s">
        <v>160</v>
      </c>
      <c r="C83" s="88" t="s">
        <v>162</v>
      </c>
      <c r="D83" s="88" t="s">
        <v>207</v>
      </c>
      <c r="E83" s="105" t="s">
        <v>331</v>
      </c>
      <c r="F83" s="95"/>
      <c r="G83" s="91">
        <f t="shared" ref="G83:I86" si="16">G84</f>
        <v>15</v>
      </c>
      <c r="H83" s="91">
        <f t="shared" si="16"/>
        <v>15</v>
      </c>
      <c r="I83" s="91">
        <f t="shared" si="16"/>
        <v>15</v>
      </c>
    </row>
    <row r="84" spans="1:9" ht="63" x14ac:dyDescent="0.25">
      <c r="A84" s="100" t="s">
        <v>332</v>
      </c>
      <c r="B84" s="88" t="s">
        <v>160</v>
      </c>
      <c r="C84" s="88" t="s">
        <v>162</v>
      </c>
      <c r="D84" s="88" t="s">
        <v>207</v>
      </c>
      <c r="E84" s="105" t="s">
        <v>333</v>
      </c>
      <c r="F84" s="95"/>
      <c r="G84" s="90">
        <f t="shared" si="16"/>
        <v>15</v>
      </c>
      <c r="H84" s="90">
        <f t="shared" si="16"/>
        <v>15</v>
      </c>
      <c r="I84" s="90">
        <f t="shared" si="16"/>
        <v>15</v>
      </c>
    </row>
    <row r="85" spans="1:9" ht="47.25" x14ac:dyDescent="0.25">
      <c r="A85" s="106" t="s">
        <v>340</v>
      </c>
      <c r="B85" s="105" t="s">
        <v>160</v>
      </c>
      <c r="C85" s="88" t="s">
        <v>162</v>
      </c>
      <c r="D85" s="88" t="s">
        <v>207</v>
      </c>
      <c r="E85" s="96" t="s">
        <v>341</v>
      </c>
      <c r="F85" s="95"/>
      <c r="G85" s="90">
        <f t="shared" si="16"/>
        <v>15</v>
      </c>
      <c r="H85" s="90">
        <f t="shared" si="16"/>
        <v>15</v>
      </c>
      <c r="I85" s="90">
        <f t="shared" si="16"/>
        <v>15</v>
      </c>
    </row>
    <row r="86" spans="1:9" ht="78.75" x14ac:dyDescent="0.25">
      <c r="A86" s="106" t="s">
        <v>401</v>
      </c>
      <c r="B86" s="98" t="s">
        <v>160</v>
      </c>
      <c r="C86" s="88" t="s">
        <v>162</v>
      </c>
      <c r="D86" s="88" t="s">
        <v>207</v>
      </c>
      <c r="E86" s="96" t="s">
        <v>343</v>
      </c>
      <c r="F86" s="95"/>
      <c r="G86" s="90">
        <f t="shared" si="16"/>
        <v>15</v>
      </c>
      <c r="H86" s="90">
        <f t="shared" si="16"/>
        <v>15</v>
      </c>
      <c r="I86" s="90">
        <f t="shared" si="16"/>
        <v>15</v>
      </c>
    </row>
    <row r="87" spans="1:9" ht="47.25" x14ac:dyDescent="0.25">
      <c r="A87" s="89" t="s">
        <v>338</v>
      </c>
      <c r="B87" s="98" t="s">
        <v>160</v>
      </c>
      <c r="C87" s="88" t="s">
        <v>162</v>
      </c>
      <c r="D87" s="88" t="s">
        <v>207</v>
      </c>
      <c r="E87" s="96" t="s">
        <v>343</v>
      </c>
      <c r="F87" s="95" t="s">
        <v>339</v>
      </c>
      <c r="G87" s="90">
        <v>15</v>
      </c>
      <c r="H87" s="90">
        <v>15</v>
      </c>
      <c r="I87" s="90">
        <v>15</v>
      </c>
    </row>
    <row r="88" spans="1:9" x14ac:dyDescent="0.25">
      <c r="A88" s="163" t="s">
        <v>230</v>
      </c>
      <c r="B88" s="88" t="s">
        <v>160</v>
      </c>
      <c r="C88" s="98" t="s">
        <v>231</v>
      </c>
      <c r="D88" s="98" t="s">
        <v>163</v>
      </c>
      <c r="E88" s="105"/>
      <c r="F88" s="95"/>
      <c r="G88" s="112">
        <f t="shared" ref="G88:I90" si="17">G89</f>
        <v>271.60000000000002</v>
      </c>
      <c r="H88" s="112">
        <f t="shared" si="17"/>
        <v>285.8</v>
      </c>
      <c r="I88" s="112">
        <f t="shared" si="17"/>
        <v>0</v>
      </c>
    </row>
    <row r="89" spans="1:9" ht="31.5" x14ac:dyDescent="0.25">
      <c r="A89" s="114" t="s">
        <v>120</v>
      </c>
      <c r="B89" s="105" t="s">
        <v>160</v>
      </c>
      <c r="C89" s="88" t="s">
        <v>231</v>
      </c>
      <c r="D89" s="88" t="s">
        <v>164</v>
      </c>
      <c r="E89" s="96"/>
      <c r="F89" s="95"/>
      <c r="G89" s="92">
        <f t="shared" si="17"/>
        <v>271.60000000000002</v>
      </c>
      <c r="H89" s="92">
        <f>H90</f>
        <v>285.8</v>
      </c>
      <c r="I89" s="92">
        <f t="shared" si="17"/>
        <v>0</v>
      </c>
    </row>
    <row r="90" spans="1:9" ht="47.25" x14ac:dyDescent="0.25">
      <c r="A90" s="114" t="s">
        <v>232</v>
      </c>
      <c r="B90" s="98" t="s">
        <v>160</v>
      </c>
      <c r="C90" s="88" t="s">
        <v>231</v>
      </c>
      <c r="D90" s="88" t="s">
        <v>164</v>
      </c>
      <c r="E90" s="96" t="s">
        <v>198</v>
      </c>
      <c r="F90" s="95"/>
      <c r="G90" s="92">
        <f t="shared" si="17"/>
        <v>271.60000000000002</v>
      </c>
      <c r="H90" s="92">
        <f t="shared" si="17"/>
        <v>285.8</v>
      </c>
      <c r="I90" s="92">
        <f t="shared" si="17"/>
        <v>0</v>
      </c>
    </row>
    <row r="91" spans="1:9" x14ac:dyDescent="0.25">
      <c r="A91" s="114" t="s">
        <v>199</v>
      </c>
      <c r="B91" s="98" t="s">
        <v>160</v>
      </c>
      <c r="C91" s="88" t="s">
        <v>231</v>
      </c>
      <c r="D91" s="88" t="s">
        <v>164</v>
      </c>
      <c r="E91" s="96" t="s">
        <v>200</v>
      </c>
      <c r="F91" s="95"/>
      <c r="G91" s="92">
        <f>G93</f>
        <v>271.60000000000002</v>
      </c>
      <c r="H91" s="92">
        <f>H93</f>
        <v>285.8</v>
      </c>
      <c r="I91" s="92">
        <f>I93</f>
        <v>0</v>
      </c>
    </row>
    <row r="92" spans="1:9" x14ac:dyDescent="0.25">
      <c r="A92" s="114" t="s">
        <v>199</v>
      </c>
      <c r="B92" s="88" t="s">
        <v>160</v>
      </c>
      <c r="C92" s="88" t="s">
        <v>231</v>
      </c>
      <c r="D92" s="88" t="s">
        <v>164</v>
      </c>
      <c r="E92" s="96" t="s">
        <v>201</v>
      </c>
      <c r="F92" s="95"/>
      <c r="G92" s="92">
        <f t="shared" ref="G92:I93" si="18">G93</f>
        <v>271.60000000000002</v>
      </c>
      <c r="H92" s="92">
        <f t="shared" si="18"/>
        <v>285.8</v>
      </c>
      <c r="I92" s="92">
        <f t="shared" si="18"/>
        <v>0</v>
      </c>
    </row>
    <row r="93" spans="1:9" ht="94.5" x14ac:dyDescent="0.25">
      <c r="A93" s="114" t="s">
        <v>233</v>
      </c>
      <c r="B93" s="105" t="s">
        <v>160</v>
      </c>
      <c r="C93" s="88" t="s">
        <v>231</v>
      </c>
      <c r="D93" s="88" t="s">
        <v>164</v>
      </c>
      <c r="E93" s="96" t="s">
        <v>234</v>
      </c>
      <c r="F93" s="95"/>
      <c r="G93" s="92">
        <f t="shared" si="18"/>
        <v>271.60000000000002</v>
      </c>
      <c r="H93" s="92">
        <f t="shared" si="18"/>
        <v>285.8</v>
      </c>
      <c r="I93" s="92">
        <f t="shared" si="18"/>
        <v>0</v>
      </c>
    </row>
    <row r="94" spans="1:9" ht="31.5" x14ac:dyDescent="0.25">
      <c r="A94" s="87" t="s">
        <v>180</v>
      </c>
      <c r="B94" s="98" t="s">
        <v>160</v>
      </c>
      <c r="C94" s="88" t="s">
        <v>231</v>
      </c>
      <c r="D94" s="88" t="s">
        <v>164</v>
      </c>
      <c r="E94" s="96" t="s">
        <v>234</v>
      </c>
      <c r="F94" s="95">
        <v>120</v>
      </c>
      <c r="G94" s="92">
        <f>271.6</f>
        <v>271.60000000000002</v>
      </c>
      <c r="H94" s="92">
        <v>285.8</v>
      </c>
      <c r="I94" s="92">
        <v>0</v>
      </c>
    </row>
    <row r="95" spans="1:9" ht="47.25" x14ac:dyDescent="0.25">
      <c r="A95" s="163" t="s">
        <v>235</v>
      </c>
      <c r="B95" s="98" t="s">
        <v>160</v>
      </c>
      <c r="C95" s="105" t="s">
        <v>164</v>
      </c>
      <c r="D95" s="105" t="s">
        <v>163</v>
      </c>
      <c r="E95" s="105"/>
      <c r="F95" s="95"/>
      <c r="G95" s="91">
        <f>G99+G96</f>
        <v>369.4</v>
      </c>
      <c r="H95" s="91">
        <f>H99+H96</f>
        <v>356.4</v>
      </c>
      <c r="I95" s="91">
        <f>I99+I96</f>
        <v>301.39999999999998</v>
      </c>
    </row>
    <row r="96" spans="1:9" ht="31.5" x14ac:dyDescent="0.25">
      <c r="A96" s="114" t="s">
        <v>468</v>
      </c>
      <c r="B96" s="98" t="s">
        <v>160</v>
      </c>
      <c r="C96" s="105" t="s">
        <v>164</v>
      </c>
      <c r="D96" s="105" t="s">
        <v>163</v>
      </c>
      <c r="E96" s="105" t="s">
        <v>420</v>
      </c>
      <c r="F96" s="95"/>
      <c r="G96" s="91">
        <v>26.4</v>
      </c>
      <c r="H96" s="91">
        <v>26.4</v>
      </c>
      <c r="I96" s="91">
        <v>26.4</v>
      </c>
    </row>
    <row r="97" spans="1:9" x14ac:dyDescent="0.25">
      <c r="A97" s="114" t="s">
        <v>469</v>
      </c>
      <c r="B97" s="98" t="s">
        <v>160</v>
      </c>
      <c r="C97" s="105" t="s">
        <v>164</v>
      </c>
      <c r="D97" s="105" t="s">
        <v>163</v>
      </c>
      <c r="E97" s="96" t="s">
        <v>470</v>
      </c>
      <c r="F97" s="95"/>
      <c r="G97" s="90">
        <v>26.4</v>
      </c>
      <c r="H97" s="90">
        <v>35</v>
      </c>
      <c r="I97" s="90">
        <v>40</v>
      </c>
    </row>
    <row r="98" spans="1:9" x14ac:dyDescent="0.25">
      <c r="A98" s="114" t="str">
        <f>$A$97</f>
        <v xml:space="preserve">Непрограмные расходы </v>
      </c>
      <c r="B98" s="98" t="s">
        <v>160</v>
      </c>
      <c r="C98" s="105" t="s">
        <v>164</v>
      </c>
      <c r="D98" s="105" t="s">
        <v>163</v>
      </c>
      <c r="E98" s="96" t="s">
        <v>470</v>
      </c>
      <c r="F98" s="95" t="s">
        <v>184</v>
      </c>
      <c r="G98" s="90">
        <v>26.4</v>
      </c>
      <c r="H98" s="90">
        <v>35</v>
      </c>
      <c r="I98" s="90">
        <v>40</v>
      </c>
    </row>
    <row r="99" spans="1:9" x14ac:dyDescent="0.25">
      <c r="A99" s="100" t="s">
        <v>123</v>
      </c>
      <c r="B99" s="98" t="s">
        <v>160</v>
      </c>
      <c r="C99" s="105" t="s">
        <v>164</v>
      </c>
      <c r="D99" s="105" t="s">
        <v>238</v>
      </c>
      <c r="E99" s="105"/>
      <c r="F99" s="95"/>
      <c r="G99" s="91">
        <f>G100</f>
        <v>343</v>
      </c>
      <c r="H99" s="91">
        <f t="shared" ref="G99:I103" si="19">H100</f>
        <v>330</v>
      </c>
      <c r="I99" s="91">
        <f t="shared" si="19"/>
        <v>275</v>
      </c>
    </row>
    <row r="100" spans="1:9" ht="47.25" x14ac:dyDescent="0.25">
      <c r="A100" s="115" t="s">
        <v>239</v>
      </c>
      <c r="B100" s="105" t="s">
        <v>160</v>
      </c>
      <c r="C100" s="105" t="s">
        <v>164</v>
      </c>
      <c r="D100" s="105" t="s">
        <v>238</v>
      </c>
      <c r="E100" s="105" t="s">
        <v>211</v>
      </c>
      <c r="F100" s="95"/>
      <c r="G100" s="91">
        <f t="shared" si="19"/>
        <v>343</v>
      </c>
      <c r="H100" s="91">
        <f t="shared" si="19"/>
        <v>330</v>
      </c>
      <c r="I100" s="91">
        <f t="shared" si="19"/>
        <v>275</v>
      </c>
    </row>
    <row r="101" spans="1:9" ht="141.75" x14ac:dyDescent="0.25">
      <c r="A101" s="115" t="s">
        <v>237</v>
      </c>
      <c r="B101" s="98" t="s">
        <v>160</v>
      </c>
      <c r="C101" s="105" t="s">
        <v>164</v>
      </c>
      <c r="D101" s="105" t="s">
        <v>238</v>
      </c>
      <c r="E101" s="105" t="s">
        <v>420</v>
      </c>
      <c r="F101" s="95"/>
      <c r="G101" s="91">
        <f t="shared" si="19"/>
        <v>343</v>
      </c>
      <c r="H101" s="91">
        <f t="shared" si="19"/>
        <v>330</v>
      </c>
      <c r="I101" s="91">
        <f t="shared" si="19"/>
        <v>275</v>
      </c>
    </row>
    <row r="102" spans="1:9" ht="47.25" x14ac:dyDescent="0.25">
      <c r="A102" s="164" t="s">
        <v>240</v>
      </c>
      <c r="B102" s="96" t="s">
        <v>160</v>
      </c>
      <c r="C102" s="96" t="s">
        <v>164</v>
      </c>
      <c r="D102" s="96" t="s">
        <v>238</v>
      </c>
      <c r="E102" s="96" t="s">
        <v>421</v>
      </c>
      <c r="F102" s="95"/>
      <c r="G102" s="90">
        <f t="shared" si="19"/>
        <v>343</v>
      </c>
      <c r="H102" s="90">
        <f t="shared" si="19"/>
        <v>330</v>
      </c>
      <c r="I102" s="90">
        <f t="shared" si="19"/>
        <v>275</v>
      </c>
    </row>
    <row r="103" spans="1:9" ht="47.25" x14ac:dyDescent="0.25">
      <c r="A103" s="164" t="s">
        <v>241</v>
      </c>
      <c r="B103" s="88" t="s">
        <v>160</v>
      </c>
      <c r="C103" s="96" t="s">
        <v>164</v>
      </c>
      <c r="D103" s="96" t="s">
        <v>238</v>
      </c>
      <c r="E103" s="96" t="s">
        <v>422</v>
      </c>
      <c r="F103" s="95"/>
      <c r="G103" s="90">
        <f t="shared" si="19"/>
        <v>343</v>
      </c>
      <c r="H103" s="90">
        <f t="shared" si="19"/>
        <v>330</v>
      </c>
      <c r="I103" s="90">
        <f t="shared" si="19"/>
        <v>275</v>
      </c>
    </row>
    <row r="104" spans="1:9" ht="47.25" x14ac:dyDescent="0.25">
      <c r="A104" s="89" t="s">
        <v>171</v>
      </c>
      <c r="B104" s="88" t="s">
        <v>160</v>
      </c>
      <c r="C104" s="96" t="s">
        <v>164</v>
      </c>
      <c r="D104" s="96" t="s">
        <v>238</v>
      </c>
      <c r="E104" s="96" t="s">
        <v>422</v>
      </c>
      <c r="F104" s="95" t="s">
        <v>184</v>
      </c>
      <c r="G104" s="90">
        <v>343</v>
      </c>
      <c r="H104" s="90">
        <v>330</v>
      </c>
      <c r="I104" s="90">
        <v>275</v>
      </c>
    </row>
    <row r="105" spans="1:9" x14ac:dyDescent="0.25">
      <c r="A105" s="163" t="s">
        <v>242</v>
      </c>
      <c r="B105" s="88" t="s">
        <v>160</v>
      </c>
      <c r="C105" s="98" t="s">
        <v>174</v>
      </c>
      <c r="D105" s="98" t="s">
        <v>163</v>
      </c>
      <c r="E105" s="105"/>
      <c r="F105" s="95"/>
      <c r="G105" s="91">
        <f>G106+G128</f>
        <v>2390.4</v>
      </c>
      <c r="H105" s="91">
        <f t="shared" ref="H105:I105" si="20">H106+H128</f>
        <v>2429.4</v>
      </c>
      <c r="I105" s="91">
        <f t="shared" si="20"/>
        <v>2596.5</v>
      </c>
    </row>
    <row r="106" spans="1:9" x14ac:dyDescent="0.25">
      <c r="A106" s="115" t="s">
        <v>243</v>
      </c>
      <c r="B106" s="105" t="s">
        <v>160</v>
      </c>
      <c r="C106" s="98" t="s">
        <v>174</v>
      </c>
      <c r="D106" s="98" t="s">
        <v>236</v>
      </c>
      <c r="E106" s="96"/>
      <c r="F106" s="95"/>
      <c r="G106" s="91">
        <f>G107+G124</f>
        <v>2265.4</v>
      </c>
      <c r="H106" s="91">
        <f t="shared" ref="H106:I106" si="21">H107+H124</f>
        <v>2299.4</v>
      </c>
      <c r="I106" s="91">
        <f t="shared" si="21"/>
        <v>2456.5</v>
      </c>
    </row>
    <row r="107" spans="1:9" ht="126" x14ac:dyDescent="0.25">
      <c r="A107" s="115" t="s">
        <v>244</v>
      </c>
      <c r="B107" s="98" t="s">
        <v>160</v>
      </c>
      <c r="C107" s="98" t="s">
        <v>174</v>
      </c>
      <c r="D107" s="98" t="s">
        <v>236</v>
      </c>
      <c r="E107" s="105" t="s">
        <v>245</v>
      </c>
      <c r="F107" s="95"/>
      <c r="G107" s="91">
        <f>G108+G112+G116+G120</f>
        <v>1650</v>
      </c>
      <c r="H107" s="91">
        <f t="shared" ref="H107:I107" si="22">H108+H112+H116+H120</f>
        <v>2000</v>
      </c>
      <c r="I107" s="91">
        <f t="shared" si="22"/>
        <v>2000</v>
      </c>
    </row>
    <row r="108" spans="1:9" ht="47.25" x14ac:dyDescent="0.25">
      <c r="A108" s="115" t="s">
        <v>246</v>
      </c>
      <c r="B108" s="98" t="s">
        <v>160</v>
      </c>
      <c r="C108" s="98" t="s">
        <v>174</v>
      </c>
      <c r="D108" s="98" t="s">
        <v>236</v>
      </c>
      <c r="E108" s="105" t="s">
        <v>247</v>
      </c>
      <c r="F108" s="95"/>
      <c r="G108" s="91">
        <f>G111</f>
        <v>750</v>
      </c>
      <c r="H108" s="91">
        <f>H111</f>
        <v>800</v>
      </c>
      <c r="I108" s="91">
        <f>I111</f>
        <v>800</v>
      </c>
    </row>
    <row r="109" spans="1:9" ht="63" x14ac:dyDescent="0.25">
      <c r="A109" s="106" t="s">
        <v>248</v>
      </c>
      <c r="B109" s="88" t="s">
        <v>160</v>
      </c>
      <c r="C109" s="88" t="s">
        <v>174</v>
      </c>
      <c r="D109" s="88" t="s">
        <v>236</v>
      </c>
      <c r="E109" s="96" t="s">
        <v>249</v>
      </c>
      <c r="F109" s="95"/>
      <c r="G109" s="90">
        <f t="shared" ref="G109:I110" si="23">G110</f>
        <v>750</v>
      </c>
      <c r="H109" s="90">
        <f t="shared" si="23"/>
        <v>800</v>
      </c>
      <c r="I109" s="90">
        <f t="shared" si="23"/>
        <v>800</v>
      </c>
    </row>
    <row r="110" spans="1:9" ht="63" x14ac:dyDescent="0.25">
      <c r="A110" s="106" t="s">
        <v>250</v>
      </c>
      <c r="B110" s="105" t="s">
        <v>160</v>
      </c>
      <c r="C110" s="88" t="s">
        <v>174</v>
      </c>
      <c r="D110" s="88" t="s">
        <v>236</v>
      </c>
      <c r="E110" s="96" t="s">
        <v>251</v>
      </c>
      <c r="F110" s="95"/>
      <c r="G110" s="90">
        <f t="shared" si="23"/>
        <v>750</v>
      </c>
      <c r="H110" s="90">
        <f t="shared" si="23"/>
        <v>800</v>
      </c>
      <c r="I110" s="90">
        <f t="shared" si="23"/>
        <v>800</v>
      </c>
    </row>
    <row r="111" spans="1:9" ht="47.25" x14ac:dyDescent="0.25">
      <c r="A111" s="89" t="s">
        <v>171</v>
      </c>
      <c r="B111" s="98" t="s">
        <v>160</v>
      </c>
      <c r="C111" s="88" t="s">
        <v>174</v>
      </c>
      <c r="D111" s="88" t="s">
        <v>236</v>
      </c>
      <c r="E111" s="96" t="s">
        <v>251</v>
      </c>
      <c r="F111" s="95" t="s">
        <v>184</v>
      </c>
      <c r="G111" s="90">
        <v>750</v>
      </c>
      <c r="H111" s="90">
        <v>800</v>
      </c>
      <c r="I111" s="90">
        <v>800</v>
      </c>
    </row>
    <row r="112" spans="1:9" ht="47.25" x14ac:dyDescent="0.25">
      <c r="A112" s="113" t="s">
        <v>26</v>
      </c>
      <c r="B112" s="98" t="s">
        <v>160</v>
      </c>
      <c r="C112" s="98" t="s">
        <v>174</v>
      </c>
      <c r="D112" s="98" t="s">
        <v>236</v>
      </c>
      <c r="E112" s="105" t="s">
        <v>253</v>
      </c>
      <c r="F112" s="95"/>
      <c r="G112" s="91">
        <v>500</v>
      </c>
      <c r="H112" s="91">
        <f>H113</f>
        <v>600</v>
      </c>
      <c r="I112" s="91">
        <f>I113</f>
        <v>600</v>
      </c>
    </row>
    <row r="113" spans="1:10" ht="31.5" x14ac:dyDescent="0.25">
      <c r="A113" s="89" t="s">
        <v>3</v>
      </c>
      <c r="B113" s="98" t="s">
        <v>160</v>
      </c>
      <c r="C113" s="88" t="s">
        <v>174</v>
      </c>
      <c r="D113" s="88" t="s">
        <v>236</v>
      </c>
      <c r="E113" s="96" t="s">
        <v>255</v>
      </c>
      <c r="F113" s="95"/>
      <c r="G113" s="90">
        <f>G114</f>
        <v>500</v>
      </c>
      <c r="H113" s="92">
        <v>600</v>
      </c>
      <c r="I113" s="92">
        <v>600</v>
      </c>
    </row>
    <row r="114" spans="1:10" ht="31.5" x14ac:dyDescent="0.25">
      <c r="A114" s="89" t="s">
        <v>257</v>
      </c>
      <c r="B114" s="88" t="s">
        <v>160</v>
      </c>
      <c r="C114" s="88" t="s">
        <v>174</v>
      </c>
      <c r="D114" s="88" t="s">
        <v>236</v>
      </c>
      <c r="E114" s="96" t="s">
        <v>256</v>
      </c>
      <c r="F114" s="95"/>
      <c r="G114" s="90">
        <f>G115</f>
        <v>500</v>
      </c>
      <c r="H114" s="92">
        <v>600</v>
      </c>
      <c r="I114" s="92">
        <v>600</v>
      </c>
    </row>
    <row r="115" spans="1:10" ht="47.25" x14ac:dyDescent="0.25">
      <c r="A115" s="89" t="s">
        <v>171</v>
      </c>
      <c r="B115" s="105" t="s">
        <v>160</v>
      </c>
      <c r="C115" s="88" t="s">
        <v>174</v>
      </c>
      <c r="D115" s="88" t="s">
        <v>236</v>
      </c>
      <c r="E115" s="96" t="s">
        <v>256</v>
      </c>
      <c r="F115" s="95" t="s">
        <v>184</v>
      </c>
      <c r="G115" s="90">
        <v>500</v>
      </c>
      <c r="H115" s="92">
        <v>600</v>
      </c>
      <c r="I115" s="92">
        <v>600</v>
      </c>
    </row>
    <row r="116" spans="1:10" ht="47.25" x14ac:dyDescent="0.25">
      <c r="A116" s="115" t="s">
        <v>258</v>
      </c>
      <c r="B116" s="98" t="s">
        <v>160</v>
      </c>
      <c r="C116" s="98" t="s">
        <v>174</v>
      </c>
      <c r="D116" s="98" t="s">
        <v>236</v>
      </c>
      <c r="E116" s="105" t="s">
        <v>259</v>
      </c>
      <c r="F116" s="95"/>
      <c r="G116" s="91">
        <f>G119</f>
        <v>350</v>
      </c>
      <c r="H116" s="91">
        <f t="shared" ref="H116:I118" si="24">H117</f>
        <v>500</v>
      </c>
      <c r="I116" s="91">
        <f t="shared" si="24"/>
        <v>500</v>
      </c>
    </row>
    <row r="117" spans="1:10" ht="63" x14ac:dyDescent="0.25">
      <c r="A117" s="106" t="s">
        <v>260</v>
      </c>
      <c r="B117" s="88" t="s">
        <v>160</v>
      </c>
      <c r="C117" s="88" t="s">
        <v>174</v>
      </c>
      <c r="D117" s="88" t="s">
        <v>236</v>
      </c>
      <c r="E117" s="96" t="s">
        <v>261</v>
      </c>
      <c r="F117" s="95"/>
      <c r="G117" s="90">
        <f>G118</f>
        <v>350</v>
      </c>
      <c r="H117" s="90">
        <f t="shared" si="24"/>
        <v>500</v>
      </c>
      <c r="I117" s="90">
        <f t="shared" si="24"/>
        <v>500</v>
      </c>
    </row>
    <row r="118" spans="1:10" ht="47.25" x14ac:dyDescent="0.25">
      <c r="A118" s="106" t="s">
        <v>262</v>
      </c>
      <c r="B118" s="105" t="s">
        <v>160</v>
      </c>
      <c r="C118" s="88" t="s">
        <v>174</v>
      </c>
      <c r="D118" s="88" t="s">
        <v>236</v>
      </c>
      <c r="E118" s="96" t="s">
        <v>263</v>
      </c>
      <c r="F118" s="95"/>
      <c r="G118" s="90">
        <f>G119</f>
        <v>350</v>
      </c>
      <c r="H118" s="90">
        <f t="shared" si="24"/>
        <v>500</v>
      </c>
      <c r="I118" s="90">
        <f t="shared" si="24"/>
        <v>500</v>
      </c>
    </row>
    <row r="119" spans="1:10" ht="47.25" x14ac:dyDescent="0.25">
      <c r="A119" s="89" t="s">
        <v>171</v>
      </c>
      <c r="B119" s="98" t="s">
        <v>160</v>
      </c>
      <c r="C119" s="88" t="s">
        <v>174</v>
      </c>
      <c r="D119" s="88" t="s">
        <v>236</v>
      </c>
      <c r="E119" s="96" t="s">
        <v>263</v>
      </c>
      <c r="F119" s="95" t="s">
        <v>184</v>
      </c>
      <c r="G119" s="90">
        <v>350</v>
      </c>
      <c r="H119" s="90">
        <v>500</v>
      </c>
      <c r="I119" s="90">
        <v>500</v>
      </c>
    </row>
    <row r="120" spans="1:10" s="21" customFormat="1" ht="63" x14ac:dyDescent="0.25">
      <c r="A120" s="115" t="s">
        <v>252</v>
      </c>
      <c r="B120" s="98" t="s">
        <v>160</v>
      </c>
      <c r="C120" s="98" t="s">
        <v>174</v>
      </c>
      <c r="D120" s="98" t="s">
        <v>236</v>
      </c>
      <c r="E120" s="105" t="s">
        <v>402</v>
      </c>
      <c r="F120" s="95"/>
      <c r="G120" s="91">
        <v>50</v>
      </c>
      <c r="H120" s="91">
        <f>H121</f>
        <v>100</v>
      </c>
      <c r="I120" s="91">
        <f>I121</f>
        <v>100</v>
      </c>
    </row>
    <row r="121" spans="1:10" ht="78.75" x14ac:dyDescent="0.25">
      <c r="A121" s="106" t="s">
        <v>254</v>
      </c>
      <c r="B121" s="105" t="s">
        <v>160</v>
      </c>
      <c r="C121" s="88" t="s">
        <v>174</v>
      </c>
      <c r="D121" s="88" t="s">
        <v>236</v>
      </c>
      <c r="E121" s="96" t="s">
        <v>403</v>
      </c>
      <c r="F121" s="95"/>
      <c r="G121" s="90">
        <f t="shared" ref="G121:I122" si="25">G122</f>
        <v>50</v>
      </c>
      <c r="H121" s="90">
        <f t="shared" si="25"/>
        <v>100</v>
      </c>
      <c r="I121" s="90">
        <f t="shared" si="25"/>
        <v>100</v>
      </c>
    </row>
    <row r="122" spans="1:10" ht="63" x14ac:dyDescent="0.25">
      <c r="A122" s="106" t="s">
        <v>35</v>
      </c>
      <c r="B122" s="98" t="s">
        <v>160</v>
      </c>
      <c r="C122" s="88" t="s">
        <v>174</v>
      </c>
      <c r="D122" s="88" t="s">
        <v>236</v>
      </c>
      <c r="E122" s="96" t="s">
        <v>404</v>
      </c>
      <c r="F122" s="95"/>
      <c r="G122" s="90">
        <f t="shared" si="25"/>
        <v>50</v>
      </c>
      <c r="H122" s="90">
        <f t="shared" si="25"/>
        <v>100</v>
      </c>
      <c r="I122" s="90">
        <f t="shared" si="25"/>
        <v>100</v>
      </c>
    </row>
    <row r="123" spans="1:10" ht="47.25" x14ac:dyDescent="0.25">
      <c r="A123" s="89" t="s">
        <v>171</v>
      </c>
      <c r="B123" s="88" t="s">
        <v>160</v>
      </c>
      <c r="C123" s="88" t="s">
        <v>174</v>
      </c>
      <c r="D123" s="88" t="s">
        <v>236</v>
      </c>
      <c r="E123" s="96" t="s">
        <v>404</v>
      </c>
      <c r="F123" s="95" t="s">
        <v>184</v>
      </c>
      <c r="G123" s="90">
        <v>50</v>
      </c>
      <c r="H123" s="90">
        <v>100</v>
      </c>
      <c r="I123" s="90">
        <v>100</v>
      </c>
    </row>
    <row r="124" spans="1:10" ht="78.75" x14ac:dyDescent="0.25">
      <c r="A124" s="165" t="s">
        <v>472</v>
      </c>
      <c r="B124" s="129" t="s">
        <v>160</v>
      </c>
      <c r="C124" s="129" t="s">
        <v>174</v>
      </c>
      <c r="D124" s="129" t="s">
        <v>236</v>
      </c>
      <c r="E124" s="172" t="s">
        <v>478</v>
      </c>
      <c r="F124" s="167"/>
      <c r="G124" s="102">
        <v>615.4</v>
      </c>
      <c r="H124" s="102">
        <v>299.39999999999998</v>
      </c>
      <c r="I124" s="102">
        <v>456.5</v>
      </c>
      <c r="J124" s="168"/>
    </row>
    <row r="125" spans="1:10" ht="44.25" customHeight="1" x14ac:dyDescent="0.25">
      <c r="A125" s="188" t="s">
        <v>488</v>
      </c>
      <c r="B125" s="129" t="s">
        <v>160</v>
      </c>
      <c r="C125" s="129" t="s">
        <v>174</v>
      </c>
      <c r="D125" s="129" t="s">
        <v>236</v>
      </c>
      <c r="E125" s="174" t="s">
        <v>479</v>
      </c>
      <c r="F125" s="167"/>
      <c r="G125" s="104">
        <v>615.4</v>
      </c>
      <c r="H125" s="104">
        <v>299.39999999999998</v>
      </c>
      <c r="I125" s="104">
        <v>456.5</v>
      </c>
    </row>
    <row r="126" spans="1:10" ht="204.75" customHeight="1" x14ac:dyDescent="0.25">
      <c r="A126" s="185" t="s">
        <v>484</v>
      </c>
      <c r="B126" s="129" t="s">
        <v>160</v>
      </c>
      <c r="C126" s="129" t="s">
        <v>174</v>
      </c>
      <c r="D126" s="129" t="s">
        <v>236</v>
      </c>
      <c r="E126" s="174" t="s">
        <v>480</v>
      </c>
      <c r="F126" s="167"/>
      <c r="G126" s="104">
        <v>615.4</v>
      </c>
      <c r="H126" s="104">
        <v>299.39999999999998</v>
      </c>
      <c r="I126" s="104">
        <v>456.5</v>
      </c>
    </row>
    <row r="127" spans="1:10" ht="51" customHeight="1" x14ac:dyDescent="0.25">
      <c r="A127" s="128" t="s">
        <v>171</v>
      </c>
      <c r="B127" s="129" t="s">
        <v>160</v>
      </c>
      <c r="C127" s="129" t="s">
        <v>174</v>
      </c>
      <c r="D127" s="129" t="s">
        <v>236</v>
      </c>
      <c r="E127" s="174" t="s">
        <v>480</v>
      </c>
      <c r="F127" s="130" t="s">
        <v>184</v>
      </c>
      <c r="G127" s="104">
        <v>615.4</v>
      </c>
      <c r="H127" s="104">
        <v>299.39999999999998</v>
      </c>
      <c r="I127" s="104">
        <v>456.5</v>
      </c>
    </row>
    <row r="128" spans="1:10" ht="31.5" x14ac:dyDescent="0.25">
      <c r="A128" s="115" t="s">
        <v>127</v>
      </c>
      <c r="B128" s="105" t="s">
        <v>160</v>
      </c>
      <c r="C128" s="98" t="s">
        <v>174</v>
      </c>
      <c r="D128" s="98" t="s">
        <v>268</v>
      </c>
      <c r="E128" s="105"/>
      <c r="F128" s="95"/>
      <c r="G128" s="91">
        <f>G133+G137</f>
        <v>125</v>
      </c>
      <c r="H128" s="91">
        <f>H133+H137</f>
        <v>130</v>
      </c>
      <c r="I128" s="91">
        <f>I133+I137</f>
        <v>140</v>
      </c>
    </row>
    <row r="129" spans="1:9" ht="78.75" x14ac:dyDescent="0.25">
      <c r="A129" s="115" t="s">
        <v>269</v>
      </c>
      <c r="B129" s="98" t="s">
        <v>160</v>
      </c>
      <c r="C129" s="105" t="s">
        <v>174</v>
      </c>
      <c r="D129" s="105" t="s">
        <v>268</v>
      </c>
      <c r="E129" s="105" t="s">
        <v>220</v>
      </c>
      <c r="F129" s="95"/>
      <c r="G129" s="91">
        <f t="shared" ref="G129:I130" si="26">G130</f>
        <v>115</v>
      </c>
      <c r="H129" s="91">
        <f t="shared" si="26"/>
        <v>120</v>
      </c>
      <c r="I129" s="91">
        <f t="shared" si="26"/>
        <v>130</v>
      </c>
    </row>
    <row r="130" spans="1:9" ht="126" x14ac:dyDescent="0.25">
      <c r="A130" s="115" t="s">
        <v>270</v>
      </c>
      <c r="B130" s="98" t="s">
        <v>160</v>
      </c>
      <c r="C130" s="105" t="s">
        <v>174</v>
      </c>
      <c r="D130" s="105" t="s">
        <v>268</v>
      </c>
      <c r="E130" s="105" t="s">
        <v>271</v>
      </c>
      <c r="F130" s="95"/>
      <c r="G130" s="90">
        <f t="shared" si="26"/>
        <v>115</v>
      </c>
      <c r="H130" s="90">
        <f t="shared" si="26"/>
        <v>120</v>
      </c>
      <c r="I130" s="90">
        <f t="shared" si="26"/>
        <v>130</v>
      </c>
    </row>
    <row r="131" spans="1:9" ht="264.75" customHeight="1" x14ac:dyDescent="0.25">
      <c r="A131" s="89" t="s">
        <v>272</v>
      </c>
      <c r="B131" s="88" t="s">
        <v>160</v>
      </c>
      <c r="C131" s="96" t="s">
        <v>174</v>
      </c>
      <c r="D131" s="96" t="s">
        <v>268</v>
      </c>
      <c r="E131" s="96" t="s">
        <v>273</v>
      </c>
      <c r="F131" s="95"/>
      <c r="G131" s="90">
        <f>G133</f>
        <v>115</v>
      </c>
      <c r="H131" s="90">
        <f>H133</f>
        <v>120</v>
      </c>
      <c r="I131" s="90">
        <f>I133</f>
        <v>130</v>
      </c>
    </row>
    <row r="132" spans="1:9" ht="203.25" customHeight="1" x14ac:dyDescent="0.25">
      <c r="A132" s="89" t="s">
        <v>36</v>
      </c>
      <c r="B132" s="105" t="s">
        <v>160</v>
      </c>
      <c r="C132" s="96" t="s">
        <v>174</v>
      </c>
      <c r="D132" s="96" t="s">
        <v>268</v>
      </c>
      <c r="E132" s="96" t="s">
        <v>274</v>
      </c>
      <c r="F132" s="95"/>
      <c r="G132" s="90">
        <f>G133</f>
        <v>115</v>
      </c>
      <c r="H132" s="90">
        <f>H133</f>
        <v>120</v>
      </c>
      <c r="I132" s="90">
        <f>I133</f>
        <v>130</v>
      </c>
    </row>
    <row r="133" spans="1:9" ht="47.25" x14ac:dyDescent="0.25">
      <c r="A133" s="89" t="s">
        <v>171</v>
      </c>
      <c r="B133" s="98" t="s">
        <v>160</v>
      </c>
      <c r="C133" s="96" t="s">
        <v>174</v>
      </c>
      <c r="D133" s="96" t="s">
        <v>268</v>
      </c>
      <c r="E133" s="96" t="s">
        <v>274</v>
      </c>
      <c r="F133" s="95" t="s">
        <v>184</v>
      </c>
      <c r="G133" s="90">
        <v>115</v>
      </c>
      <c r="H133" s="90">
        <v>120</v>
      </c>
      <c r="I133" s="90">
        <v>130</v>
      </c>
    </row>
    <row r="134" spans="1:9" ht="63" x14ac:dyDescent="0.25">
      <c r="A134" s="113" t="s">
        <v>275</v>
      </c>
      <c r="B134" s="98" t="s">
        <v>160</v>
      </c>
      <c r="C134" s="105" t="s">
        <v>174</v>
      </c>
      <c r="D134" s="105" t="s">
        <v>268</v>
      </c>
      <c r="E134" s="169" t="s">
        <v>276</v>
      </c>
      <c r="F134" s="95"/>
      <c r="G134" s="91">
        <f t="shared" ref="G134:I136" si="27">G135</f>
        <v>10</v>
      </c>
      <c r="H134" s="91">
        <f t="shared" si="27"/>
        <v>10</v>
      </c>
      <c r="I134" s="91">
        <f t="shared" si="27"/>
        <v>10</v>
      </c>
    </row>
    <row r="135" spans="1:9" ht="63" x14ac:dyDescent="0.25">
      <c r="A135" s="106" t="s">
        <v>277</v>
      </c>
      <c r="B135" s="98" t="s">
        <v>160</v>
      </c>
      <c r="C135" s="96" t="s">
        <v>174</v>
      </c>
      <c r="D135" s="96" t="s">
        <v>268</v>
      </c>
      <c r="E135" s="170" t="s">
        <v>278</v>
      </c>
      <c r="F135" s="95"/>
      <c r="G135" s="90">
        <f t="shared" si="27"/>
        <v>10</v>
      </c>
      <c r="H135" s="90">
        <f t="shared" si="27"/>
        <v>10</v>
      </c>
      <c r="I135" s="90">
        <f t="shared" si="27"/>
        <v>10</v>
      </c>
    </row>
    <row r="136" spans="1:9" ht="47.25" x14ac:dyDescent="0.25">
      <c r="A136" s="106" t="s">
        <v>279</v>
      </c>
      <c r="B136" s="88" t="s">
        <v>160</v>
      </c>
      <c r="C136" s="96" t="s">
        <v>174</v>
      </c>
      <c r="D136" s="96" t="s">
        <v>268</v>
      </c>
      <c r="E136" s="170" t="s">
        <v>280</v>
      </c>
      <c r="F136" s="95"/>
      <c r="G136" s="90">
        <f t="shared" si="27"/>
        <v>10</v>
      </c>
      <c r="H136" s="90">
        <f t="shared" si="27"/>
        <v>10</v>
      </c>
      <c r="I136" s="90">
        <f t="shared" si="27"/>
        <v>10</v>
      </c>
    </row>
    <row r="137" spans="1:9" ht="47.25" x14ac:dyDescent="0.25">
      <c r="A137" s="89" t="s">
        <v>171</v>
      </c>
      <c r="B137" s="105" t="s">
        <v>160</v>
      </c>
      <c r="C137" s="96" t="s">
        <v>174</v>
      </c>
      <c r="D137" s="96" t="s">
        <v>268</v>
      </c>
      <c r="E137" s="170" t="s">
        <v>280</v>
      </c>
      <c r="F137" s="95" t="s">
        <v>184</v>
      </c>
      <c r="G137" s="90">
        <v>10</v>
      </c>
      <c r="H137" s="90">
        <v>10</v>
      </c>
      <c r="I137" s="90">
        <v>10</v>
      </c>
    </row>
    <row r="138" spans="1:9" ht="31.5" x14ac:dyDescent="0.25">
      <c r="A138" s="22" t="s">
        <v>281</v>
      </c>
      <c r="B138" s="85" t="s">
        <v>160</v>
      </c>
      <c r="C138" s="85" t="s">
        <v>282</v>
      </c>
      <c r="D138" s="85" t="s">
        <v>163</v>
      </c>
      <c r="E138" s="137"/>
      <c r="F138" s="24"/>
      <c r="G138" s="16">
        <f>G139+G160+G179</f>
        <v>20075.700000000004</v>
      </c>
      <c r="H138" s="16">
        <f t="shared" ref="H138:I138" si="28">H139+H160+H179</f>
        <v>6101.2</v>
      </c>
      <c r="I138" s="16">
        <f t="shared" si="28"/>
        <v>5578.9</v>
      </c>
    </row>
    <row r="139" spans="1:9" x14ac:dyDescent="0.25">
      <c r="A139" s="115" t="s">
        <v>130</v>
      </c>
      <c r="B139" s="98" t="s">
        <v>160</v>
      </c>
      <c r="C139" s="98" t="s">
        <v>282</v>
      </c>
      <c r="D139" s="98" t="s">
        <v>162</v>
      </c>
      <c r="E139" s="105"/>
      <c r="F139" s="95"/>
      <c r="G139" s="91">
        <f>G140+G145+G150+G155</f>
        <v>1231.9000000000001</v>
      </c>
      <c r="H139" s="91">
        <f t="shared" ref="H139:I139" si="29">H140+H145+H150+H155</f>
        <v>1231.9000000000001</v>
      </c>
      <c r="I139" s="91">
        <f t="shared" si="29"/>
        <v>1231.9000000000001</v>
      </c>
    </row>
    <row r="140" spans="1:9" ht="31.5" x14ac:dyDescent="0.25">
      <c r="A140" s="114" t="s">
        <v>197</v>
      </c>
      <c r="B140" s="88" t="s">
        <v>160</v>
      </c>
      <c r="C140" s="88" t="s">
        <v>282</v>
      </c>
      <c r="D140" s="88" t="s">
        <v>162</v>
      </c>
      <c r="E140" s="96" t="s">
        <v>198</v>
      </c>
      <c r="F140" s="95"/>
      <c r="G140" s="91">
        <f t="shared" ref="G140:I143" si="30">G141</f>
        <v>471.9</v>
      </c>
      <c r="H140" s="91">
        <f t="shared" si="30"/>
        <v>471.9</v>
      </c>
      <c r="I140" s="91">
        <f t="shared" si="30"/>
        <v>471.9</v>
      </c>
    </row>
    <row r="141" spans="1:9" x14ac:dyDescent="0.25">
      <c r="A141" s="114" t="s">
        <v>199</v>
      </c>
      <c r="B141" s="105" t="s">
        <v>160</v>
      </c>
      <c r="C141" s="88" t="s">
        <v>282</v>
      </c>
      <c r="D141" s="88" t="s">
        <v>162</v>
      </c>
      <c r="E141" s="96" t="s">
        <v>200</v>
      </c>
      <c r="F141" s="95"/>
      <c r="G141" s="90">
        <f t="shared" si="30"/>
        <v>471.9</v>
      </c>
      <c r="H141" s="90">
        <f t="shared" si="30"/>
        <v>471.9</v>
      </c>
      <c r="I141" s="90">
        <f t="shared" si="30"/>
        <v>471.9</v>
      </c>
    </row>
    <row r="142" spans="1:9" x14ac:dyDescent="0.25">
      <c r="A142" s="114" t="s">
        <v>199</v>
      </c>
      <c r="B142" s="98" t="s">
        <v>160</v>
      </c>
      <c r="C142" s="88" t="s">
        <v>282</v>
      </c>
      <c r="D142" s="88" t="s">
        <v>162</v>
      </c>
      <c r="E142" s="96" t="s">
        <v>201</v>
      </c>
      <c r="F142" s="95"/>
      <c r="G142" s="90">
        <f t="shared" si="30"/>
        <v>471.9</v>
      </c>
      <c r="H142" s="90">
        <f t="shared" si="30"/>
        <v>471.9</v>
      </c>
      <c r="I142" s="90">
        <f t="shared" si="30"/>
        <v>471.9</v>
      </c>
    </row>
    <row r="143" spans="1:9" ht="94.5" x14ac:dyDescent="0.25">
      <c r="A143" s="114" t="s">
        <v>42</v>
      </c>
      <c r="B143" s="98" t="s">
        <v>160</v>
      </c>
      <c r="C143" s="88" t="s">
        <v>282</v>
      </c>
      <c r="D143" s="88" t="s">
        <v>162</v>
      </c>
      <c r="E143" s="96" t="s">
        <v>283</v>
      </c>
      <c r="F143" s="95"/>
      <c r="G143" s="90">
        <f t="shared" si="30"/>
        <v>471.9</v>
      </c>
      <c r="H143" s="90">
        <f t="shared" si="30"/>
        <v>471.9</v>
      </c>
      <c r="I143" s="90">
        <f t="shared" si="30"/>
        <v>471.9</v>
      </c>
    </row>
    <row r="144" spans="1:9" ht="47.25" x14ac:dyDescent="0.25">
      <c r="A144" s="114" t="s">
        <v>284</v>
      </c>
      <c r="B144" s="88" t="s">
        <v>160</v>
      </c>
      <c r="C144" s="88" t="s">
        <v>282</v>
      </c>
      <c r="D144" s="88" t="s">
        <v>162</v>
      </c>
      <c r="E144" s="96" t="s">
        <v>283</v>
      </c>
      <c r="F144" s="95" t="s">
        <v>184</v>
      </c>
      <c r="G144" s="90">
        <v>471.9</v>
      </c>
      <c r="H144" s="90">
        <v>471.9</v>
      </c>
      <c r="I144" s="90">
        <v>471.9</v>
      </c>
    </row>
    <row r="145" spans="1:9" ht="64.5" customHeight="1" x14ac:dyDescent="0.25">
      <c r="A145" s="114" t="s">
        <v>197</v>
      </c>
      <c r="B145" s="105" t="s">
        <v>160</v>
      </c>
      <c r="C145" s="88" t="s">
        <v>282</v>
      </c>
      <c r="D145" s="88" t="s">
        <v>162</v>
      </c>
      <c r="E145" s="96" t="s">
        <v>198</v>
      </c>
      <c r="F145" s="95"/>
      <c r="G145" s="91">
        <f>G146</f>
        <v>20</v>
      </c>
      <c r="H145" s="112">
        <v>20</v>
      </c>
      <c r="I145" s="112">
        <v>20</v>
      </c>
    </row>
    <row r="146" spans="1:9" x14ac:dyDescent="0.25">
      <c r="A146" s="114" t="s">
        <v>199</v>
      </c>
      <c r="B146" s="98" t="s">
        <v>160</v>
      </c>
      <c r="C146" s="88" t="s">
        <v>282</v>
      </c>
      <c r="D146" s="88" t="s">
        <v>162</v>
      </c>
      <c r="E146" s="96" t="s">
        <v>200</v>
      </c>
      <c r="F146" s="95"/>
      <c r="G146" s="90">
        <v>20</v>
      </c>
      <c r="H146" s="92">
        <v>20</v>
      </c>
      <c r="I146" s="92">
        <v>20</v>
      </c>
    </row>
    <row r="147" spans="1:9" x14ac:dyDescent="0.25">
      <c r="A147" s="114" t="s">
        <v>199</v>
      </c>
      <c r="B147" s="107" t="s">
        <v>160</v>
      </c>
      <c r="C147" s="107" t="s">
        <v>282</v>
      </c>
      <c r="D147" s="107" t="s">
        <v>162</v>
      </c>
      <c r="E147" s="96" t="s">
        <v>201</v>
      </c>
      <c r="F147" s="162"/>
      <c r="G147" s="90">
        <v>20</v>
      </c>
      <c r="H147" s="90">
        <v>20</v>
      </c>
      <c r="I147" s="92">
        <v>20</v>
      </c>
    </row>
    <row r="148" spans="1:9" ht="47.25" x14ac:dyDescent="0.25">
      <c r="A148" s="114" t="s">
        <v>287</v>
      </c>
      <c r="B148" s="88" t="s">
        <v>160</v>
      </c>
      <c r="C148" s="88" t="s">
        <v>282</v>
      </c>
      <c r="D148" s="88" t="s">
        <v>162</v>
      </c>
      <c r="E148" s="96" t="s">
        <v>288</v>
      </c>
      <c r="F148" s="95"/>
      <c r="G148" s="90">
        <v>20</v>
      </c>
      <c r="H148" s="90">
        <v>20</v>
      </c>
      <c r="I148" s="90">
        <v>20</v>
      </c>
    </row>
    <row r="149" spans="1:9" ht="47.25" x14ac:dyDescent="0.25">
      <c r="A149" s="89" t="s">
        <v>171</v>
      </c>
      <c r="B149" s="105" t="s">
        <v>160</v>
      </c>
      <c r="C149" s="88" t="s">
        <v>282</v>
      </c>
      <c r="D149" s="88" t="s">
        <v>162</v>
      </c>
      <c r="E149" s="96" t="s">
        <v>288</v>
      </c>
      <c r="F149" s="95" t="s">
        <v>184</v>
      </c>
      <c r="G149" s="110">
        <v>20</v>
      </c>
      <c r="H149" s="111">
        <v>20</v>
      </c>
      <c r="I149" s="111">
        <v>20</v>
      </c>
    </row>
    <row r="150" spans="1:9" ht="47.25" x14ac:dyDescent="0.25">
      <c r="A150" s="115" t="s">
        <v>197</v>
      </c>
      <c r="B150" s="107" t="s">
        <v>160</v>
      </c>
      <c r="C150" s="107" t="s">
        <v>282</v>
      </c>
      <c r="D150" s="107" t="s">
        <v>162</v>
      </c>
      <c r="E150" s="108" t="s">
        <v>198</v>
      </c>
      <c r="F150" s="116"/>
      <c r="G150" s="109">
        <v>600</v>
      </c>
      <c r="H150" s="117">
        <v>600</v>
      </c>
      <c r="I150" s="117">
        <v>600</v>
      </c>
    </row>
    <row r="151" spans="1:9" ht="52.5" customHeight="1" x14ac:dyDescent="0.25">
      <c r="A151" s="114" t="s">
        <v>199</v>
      </c>
      <c r="B151" s="98" t="s">
        <v>160</v>
      </c>
      <c r="C151" s="88" t="s">
        <v>282</v>
      </c>
      <c r="D151" s="88" t="s">
        <v>162</v>
      </c>
      <c r="E151" s="96" t="s">
        <v>200</v>
      </c>
      <c r="F151" s="95"/>
      <c r="G151" s="110">
        <v>600</v>
      </c>
      <c r="H151" s="111">
        <v>600</v>
      </c>
      <c r="I151" s="111">
        <v>600</v>
      </c>
    </row>
    <row r="152" spans="1:9" ht="48" customHeight="1" x14ac:dyDescent="0.25">
      <c r="A152" s="114" t="s">
        <v>199</v>
      </c>
      <c r="B152" s="98" t="s">
        <v>160</v>
      </c>
      <c r="C152" s="88" t="s">
        <v>282</v>
      </c>
      <c r="D152" s="88" t="s">
        <v>162</v>
      </c>
      <c r="E152" s="96" t="s">
        <v>208</v>
      </c>
      <c r="F152" s="95"/>
      <c r="G152" s="110">
        <v>600</v>
      </c>
      <c r="H152" s="111">
        <v>600</v>
      </c>
      <c r="I152" s="111">
        <v>600</v>
      </c>
    </row>
    <row r="153" spans="1:9" ht="31.5" x14ac:dyDescent="0.25">
      <c r="A153" s="114" t="s">
        <v>60</v>
      </c>
      <c r="B153" s="88" t="s">
        <v>160</v>
      </c>
      <c r="C153" s="88" t="s">
        <v>282</v>
      </c>
      <c r="D153" s="88" t="s">
        <v>162</v>
      </c>
      <c r="E153" s="96" t="s">
        <v>61</v>
      </c>
      <c r="F153" s="95" t="s">
        <v>184</v>
      </c>
      <c r="G153" s="110">
        <v>600</v>
      </c>
      <c r="H153" s="111">
        <v>600</v>
      </c>
      <c r="I153" s="111">
        <v>600</v>
      </c>
    </row>
    <row r="154" spans="1:9" x14ac:dyDescent="0.25">
      <c r="A154" s="114" t="s">
        <v>285</v>
      </c>
      <c r="B154" s="98" t="s">
        <v>160</v>
      </c>
      <c r="C154" s="88" t="s">
        <v>282</v>
      </c>
      <c r="D154" s="88" t="s">
        <v>162</v>
      </c>
      <c r="E154" s="96" t="s">
        <v>61</v>
      </c>
      <c r="F154" s="95"/>
      <c r="G154" s="110">
        <v>600</v>
      </c>
      <c r="H154" s="111">
        <v>600</v>
      </c>
      <c r="I154" s="111">
        <v>600</v>
      </c>
    </row>
    <row r="155" spans="1:9" ht="110.25" x14ac:dyDescent="0.25">
      <c r="A155" s="118" t="s">
        <v>28</v>
      </c>
      <c r="B155" s="98" t="s">
        <v>160</v>
      </c>
      <c r="C155" s="98" t="s">
        <v>282</v>
      </c>
      <c r="D155" s="98" t="s">
        <v>162</v>
      </c>
      <c r="E155" s="105" t="str">
        <f>E156</f>
        <v>15 3 01 00360</v>
      </c>
      <c r="F155" s="116"/>
      <c r="G155" s="91">
        <v>140</v>
      </c>
      <c r="H155" s="91">
        <v>140</v>
      </c>
      <c r="I155" s="91">
        <f>$H$155</f>
        <v>140</v>
      </c>
    </row>
    <row r="156" spans="1:9" ht="95.25" customHeight="1" x14ac:dyDescent="0.25">
      <c r="A156" s="118" t="s">
        <v>31</v>
      </c>
      <c r="B156" s="88" t="s">
        <v>160</v>
      </c>
      <c r="C156" s="88" t="s">
        <v>282</v>
      </c>
      <c r="D156" s="88" t="s">
        <v>162</v>
      </c>
      <c r="E156" s="96" t="str">
        <f>E157</f>
        <v>15 3 01 00360</v>
      </c>
      <c r="F156" s="95"/>
      <c r="G156" s="90">
        <v>140</v>
      </c>
      <c r="H156" s="90">
        <v>140</v>
      </c>
      <c r="I156" s="90">
        <v>140</v>
      </c>
    </row>
    <row r="157" spans="1:9" ht="94.5" x14ac:dyDescent="0.25">
      <c r="A157" s="119" t="s">
        <v>37</v>
      </c>
      <c r="B157" s="98" t="s">
        <v>160</v>
      </c>
      <c r="C157" s="88" t="s">
        <v>282</v>
      </c>
      <c r="D157" s="88" t="s">
        <v>162</v>
      </c>
      <c r="E157" s="84" t="s">
        <v>412</v>
      </c>
      <c r="F157" s="95"/>
      <c r="G157" s="90">
        <v>140</v>
      </c>
      <c r="H157" s="90">
        <v>140</v>
      </c>
      <c r="I157" s="90">
        <v>140</v>
      </c>
    </row>
    <row r="158" spans="1:9" ht="78.75" x14ac:dyDescent="0.25">
      <c r="A158" s="119" t="s">
        <v>30</v>
      </c>
      <c r="B158" s="88" t="s">
        <v>160</v>
      </c>
      <c r="C158" s="88" t="s">
        <v>282</v>
      </c>
      <c r="D158" s="88" t="s">
        <v>162</v>
      </c>
      <c r="E158" s="84" t="s">
        <v>412</v>
      </c>
      <c r="F158" s="95"/>
      <c r="G158" s="90">
        <v>140</v>
      </c>
      <c r="H158" s="90">
        <v>140</v>
      </c>
      <c r="I158" s="90">
        <v>140</v>
      </c>
    </row>
    <row r="159" spans="1:9" ht="47.25" x14ac:dyDescent="0.25">
      <c r="A159" s="97" t="s">
        <v>171</v>
      </c>
      <c r="B159" s="98" t="s">
        <v>160</v>
      </c>
      <c r="C159" s="88" t="s">
        <v>282</v>
      </c>
      <c r="D159" s="88" t="s">
        <v>162</v>
      </c>
      <c r="E159" s="84" t="s">
        <v>412</v>
      </c>
      <c r="F159" s="95" t="s">
        <v>184</v>
      </c>
      <c r="G159" s="90">
        <v>140</v>
      </c>
      <c r="H159" s="90">
        <v>140</v>
      </c>
      <c r="I159" s="90">
        <v>140</v>
      </c>
    </row>
    <row r="160" spans="1:9" x14ac:dyDescent="0.25">
      <c r="A160" s="115" t="s">
        <v>131</v>
      </c>
      <c r="B160" s="105" t="s">
        <v>160</v>
      </c>
      <c r="C160" s="98" t="s">
        <v>282</v>
      </c>
      <c r="D160" s="98" t="s">
        <v>231</v>
      </c>
      <c r="E160" s="105"/>
      <c r="F160" s="95"/>
      <c r="G160" s="91">
        <f>G161+G174</f>
        <v>863.2</v>
      </c>
      <c r="H160" s="91">
        <f t="shared" ref="H160:I160" si="31">H161+H174</f>
        <v>393.3</v>
      </c>
      <c r="I160" s="91">
        <f t="shared" si="31"/>
        <v>550</v>
      </c>
    </row>
    <row r="161" spans="1:9" ht="125.25" customHeight="1" x14ac:dyDescent="0.25">
      <c r="A161" s="115" t="s">
        <v>28</v>
      </c>
      <c r="B161" s="98" t="s">
        <v>160</v>
      </c>
      <c r="C161" s="88" t="s">
        <v>282</v>
      </c>
      <c r="D161" s="88" t="s">
        <v>231</v>
      </c>
      <c r="E161" s="96" t="s">
        <v>286</v>
      </c>
      <c r="F161" s="95"/>
      <c r="G161" s="91">
        <f>G162+G166+G170</f>
        <v>615</v>
      </c>
      <c r="H161" s="91">
        <f t="shared" ref="H161:I161" si="32">H162+H166+H170</f>
        <v>100</v>
      </c>
      <c r="I161" s="91">
        <f t="shared" si="32"/>
        <v>350</v>
      </c>
    </row>
    <row r="162" spans="1:9" x14ac:dyDescent="0.25">
      <c r="A162" s="115" t="s">
        <v>89</v>
      </c>
      <c r="B162" s="98" t="s">
        <v>160</v>
      </c>
      <c r="C162" s="98" t="s">
        <v>282</v>
      </c>
      <c r="D162" s="98" t="s">
        <v>231</v>
      </c>
      <c r="E162" s="105" t="s">
        <v>289</v>
      </c>
      <c r="F162" s="116"/>
      <c r="G162" s="91">
        <f>G164</f>
        <v>340</v>
      </c>
      <c r="H162" s="112">
        <f>H164</f>
        <v>100</v>
      </c>
      <c r="I162" s="112">
        <f>I164</f>
        <v>100</v>
      </c>
    </row>
    <row r="163" spans="1:9" ht="94.5" x14ac:dyDescent="0.25">
      <c r="A163" s="114" t="s">
        <v>90</v>
      </c>
      <c r="B163" s="88" t="s">
        <v>160</v>
      </c>
      <c r="C163" s="88" t="s">
        <v>282</v>
      </c>
      <c r="D163" s="88" t="s">
        <v>231</v>
      </c>
      <c r="E163" s="96" t="s">
        <v>290</v>
      </c>
      <c r="F163" s="95"/>
      <c r="G163" s="90">
        <f>G165</f>
        <v>340</v>
      </c>
      <c r="H163" s="92">
        <f>H165</f>
        <v>100</v>
      </c>
      <c r="I163" s="92">
        <f>I164</f>
        <v>100</v>
      </c>
    </row>
    <row r="164" spans="1:9" ht="84" customHeight="1" x14ac:dyDescent="0.25">
      <c r="A164" s="114" t="s">
        <v>91</v>
      </c>
      <c r="B164" s="105" t="s">
        <v>160</v>
      </c>
      <c r="C164" s="88" t="s">
        <v>282</v>
      </c>
      <c r="D164" s="88" t="s">
        <v>231</v>
      </c>
      <c r="E164" s="96" t="s">
        <v>291</v>
      </c>
      <c r="F164" s="95"/>
      <c r="G164" s="90">
        <f>G165</f>
        <v>340</v>
      </c>
      <c r="H164" s="92">
        <f>H165</f>
        <v>100</v>
      </c>
      <c r="I164" s="92">
        <f>I165</f>
        <v>100</v>
      </c>
    </row>
    <row r="165" spans="1:9" ht="47.25" x14ac:dyDescent="0.25">
      <c r="A165" s="114" t="s">
        <v>92</v>
      </c>
      <c r="B165" s="98" t="s">
        <v>160</v>
      </c>
      <c r="C165" s="88" t="s">
        <v>282</v>
      </c>
      <c r="D165" s="88" t="s">
        <v>231</v>
      </c>
      <c r="E165" s="96" t="s">
        <v>291</v>
      </c>
      <c r="F165" s="95" t="s">
        <v>184</v>
      </c>
      <c r="G165" s="90">
        <v>340</v>
      </c>
      <c r="H165" s="92">
        <v>100</v>
      </c>
      <c r="I165" s="92">
        <v>100</v>
      </c>
    </row>
    <row r="166" spans="1:9" ht="31.5" x14ac:dyDescent="0.25">
      <c r="A166" s="113" t="s">
        <v>29</v>
      </c>
      <c r="B166" s="98" t="s">
        <v>160</v>
      </c>
      <c r="C166" s="88" t="s">
        <v>282</v>
      </c>
      <c r="D166" s="88" t="s">
        <v>231</v>
      </c>
      <c r="E166" s="96" t="s">
        <v>292</v>
      </c>
      <c r="F166" s="95"/>
      <c r="G166" s="109">
        <f>G167</f>
        <v>75</v>
      </c>
      <c r="H166" s="117">
        <v>0</v>
      </c>
      <c r="I166" s="117">
        <f>I167</f>
        <v>250</v>
      </c>
    </row>
    <row r="167" spans="1:9" ht="47.25" x14ac:dyDescent="0.25">
      <c r="A167" s="106" t="s">
        <v>293</v>
      </c>
      <c r="B167" s="98" t="s">
        <v>160</v>
      </c>
      <c r="C167" s="88" t="s">
        <v>282</v>
      </c>
      <c r="D167" s="88" t="s">
        <v>231</v>
      </c>
      <c r="E167" s="96" t="s">
        <v>413</v>
      </c>
      <c r="F167" s="95"/>
      <c r="G167" s="110">
        <f>G168</f>
        <v>75</v>
      </c>
      <c r="H167" s="111">
        <v>0</v>
      </c>
      <c r="I167" s="111">
        <f>I168</f>
        <v>250</v>
      </c>
    </row>
    <row r="168" spans="1:9" ht="31.5" x14ac:dyDescent="0.25">
      <c r="A168" s="106" t="s">
        <v>294</v>
      </c>
      <c r="B168" s="98" t="s">
        <v>160</v>
      </c>
      <c r="C168" s="88" t="s">
        <v>282</v>
      </c>
      <c r="D168" s="88" t="s">
        <v>231</v>
      </c>
      <c r="E168" s="96" t="s">
        <v>413</v>
      </c>
      <c r="F168" s="95"/>
      <c r="G168" s="110">
        <f>G169</f>
        <v>75</v>
      </c>
      <c r="H168" s="111">
        <v>0</v>
      </c>
      <c r="I168" s="111">
        <f>I169</f>
        <v>250</v>
      </c>
    </row>
    <row r="169" spans="1:9" ht="47.25" x14ac:dyDescent="0.25">
      <c r="A169" s="89" t="s">
        <v>171</v>
      </c>
      <c r="B169" s="98" t="s">
        <v>160</v>
      </c>
      <c r="C169" s="88" t="s">
        <v>282</v>
      </c>
      <c r="D169" s="88" t="s">
        <v>231</v>
      </c>
      <c r="E169" s="96" t="s">
        <v>413</v>
      </c>
      <c r="F169" s="95" t="s">
        <v>184</v>
      </c>
      <c r="G169" s="110">
        <v>75</v>
      </c>
      <c r="H169" s="111">
        <v>0</v>
      </c>
      <c r="I169" s="111">
        <v>250</v>
      </c>
    </row>
    <row r="170" spans="1:9" ht="75" customHeight="1" x14ac:dyDescent="0.25">
      <c r="A170" s="178" t="s">
        <v>93</v>
      </c>
      <c r="B170" s="166">
        <v>881</v>
      </c>
      <c r="C170" s="166" t="s">
        <v>282</v>
      </c>
      <c r="D170" s="166" t="s">
        <v>231</v>
      </c>
      <c r="E170" s="103" t="s">
        <v>411</v>
      </c>
      <c r="F170" s="130"/>
      <c r="G170" s="102">
        <f t="shared" ref="G170:I171" si="33">G171</f>
        <v>200</v>
      </c>
      <c r="H170" s="102">
        <f t="shared" si="33"/>
        <v>0</v>
      </c>
      <c r="I170" s="102">
        <f t="shared" si="33"/>
        <v>0</v>
      </c>
    </row>
    <row r="171" spans="1:9" ht="34.5" customHeight="1" x14ac:dyDescent="0.25">
      <c r="A171" s="178" t="s">
        <v>489</v>
      </c>
      <c r="B171" s="129" t="s">
        <v>160</v>
      </c>
      <c r="C171" s="166" t="s">
        <v>282</v>
      </c>
      <c r="D171" s="166" t="s">
        <v>231</v>
      </c>
      <c r="E171" s="103" t="s">
        <v>32</v>
      </c>
      <c r="F171" s="130"/>
      <c r="G171" s="104">
        <f t="shared" si="33"/>
        <v>200</v>
      </c>
      <c r="H171" s="104">
        <f t="shared" si="33"/>
        <v>0</v>
      </c>
      <c r="I171" s="104">
        <f t="shared" si="33"/>
        <v>0</v>
      </c>
    </row>
    <row r="172" spans="1:9" x14ac:dyDescent="0.25">
      <c r="A172" s="179" t="s">
        <v>490</v>
      </c>
      <c r="B172" s="101" t="s">
        <v>160</v>
      </c>
      <c r="C172" s="129" t="s">
        <v>282</v>
      </c>
      <c r="D172" s="129" t="s">
        <v>231</v>
      </c>
      <c r="E172" s="103" t="s">
        <v>32</v>
      </c>
      <c r="F172" s="130"/>
      <c r="G172" s="104">
        <f>G173</f>
        <v>200</v>
      </c>
      <c r="H172" s="132">
        <v>0</v>
      </c>
      <c r="I172" s="132">
        <v>0</v>
      </c>
    </row>
    <row r="173" spans="1:9" ht="47.25" x14ac:dyDescent="0.25">
      <c r="A173" s="128" t="s">
        <v>171</v>
      </c>
      <c r="B173" s="166" t="s">
        <v>160</v>
      </c>
      <c r="C173" s="129" t="s">
        <v>282</v>
      </c>
      <c r="D173" s="129" t="s">
        <v>231</v>
      </c>
      <c r="E173" s="103" t="s">
        <v>32</v>
      </c>
      <c r="F173" s="130" t="s">
        <v>184</v>
      </c>
      <c r="G173" s="104">
        <v>200</v>
      </c>
      <c r="H173" s="132">
        <v>0</v>
      </c>
      <c r="I173" s="132">
        <v>0</v>
      </c>
    </row>
    <row r="174" spans="1:9" ht="110.25" x14ac:dyDescent="0.25">
      <c r="A174" s="171" t="s">
        <v>105</v>
      </c>
      <c r="B174" s="166" t="s">
        <v>160</v>
      </c>
      <c r="C174" s="166" t="s">
        <v>282</v>
      </c>
      <c r="D174" s="166" t="s">
        <v>231</v>
      </c>
      <c r="E174" s="103" t="s">
        <v>491</v>
      </c>
      <c r="F174" s="167"/>
      <c r="G174" s="180">
        <v>248.2</v>
      </c>
      <c r="H174" s="135">
        <v>293.3</v>
      </c>
      <c r="I174" s="135">
        <v>200</v>
      </c>
    </row>
    <row r="175" spans="1:9" x14ac:dyDescent="0.25">
      <c r="A175" s="179"/>
      <c r="B175" s="129" t="s">
        <v>160</v>
      </c>
      <c r="C175" s="129" t="s">
        <v>282</v>
      </c>
      <c r="D175" s="129" t="s">
        <v>231</v>
      </c>
      <c r="E175" s="103" t="s">
        <v>492</v>
      </c>
      <c r="F175" s="130"/>
      <c r="G175" s="104">
        <f>G177</f>
        <v>248.2</v>
      </c>
      <c r="H175" s="132">
        <v>293.3</v>
      </c>
      <c r="I175" s="132">
        <v>200</v>
      </c>
    </row>
    <row r="176" spans="1:9" x14ac:dyDescent="0.25">
      <c r="A176" s="179"/>
      <c r="B176" s="129"/>
      <c r="C176" s="129"/>
      <c r="D176" s="129"/>
      <c r="E176" s="103" t="s">
        <v>492</v>
      </c>
      <c r="F176" s="130"/>
      <c r="G176" s="104"/>
      <c r="H176" s="132"/>
      <c r="I176" s="132"/>
    </row>
    <row r="177" spans="1:16" x14ac:dyDescent="0.25">
      <c r="A177" s="173"/>
      <c r="B177" s="101" t="s">
        <v>160</v>
      </c>
      <c r="C177" s="129" t="s">
        <v>282</v>
      </c>
      <c r="D177" s="129" t="s">
        <v>231</v>
      </c>
      <c r="E177" s="103" t="s">
        <v>492</v>
      </c>
      <c r="F177" s="130"/>
      <c r="G177" s="104">
        <f>G178</f>
        <v>248.2</v>
      </c>
      <c r="H177" s="132">
        <v>293.3</v>
      </c>
      <c r="I177" s="132">
        <v>200</v>
      </c>
    </row>
    <row r="178" spans="1:16" ht="47.25" x14ac:dyDescent="0.25">
      <c r="A178" s="128" t="s">
        <v>171</v>
      </c>
      <c r="B178" s="166" t="s">
        <v>160</v>
      </c>
      <c r="C178" s="129" t="s">
        <v>282</v>
      </c>
      <c r="D178" s="129" t="s">
        <v>231</v>
      </c>
      <c r="E178" s="103" t="s">
        <v>492</v>
      </c>
      <c r="F178" s="130" t="s">
        <v>184</v>
      </c>
      <c r="G178" s="104">
        <v>248.2</v>
      </c>
      <c r="H178" s="132">
        <v>293.3</v>
      </c>
      <c r="I178" s="132">
        <v>200</v>
      </c>
    </row>
    <row r="179" spans="1:16" x14ac:dyDescent="0.25">
      <c r="A179" s="115" t="s">
        <v>132</v>
      </c>
      <c r="B179" s="105" t="s">
        <v>160</v>
      </c>
      <c r="C179" s="105" t="s">
        <v>282</v>
      </c>
      <c r="D179" s="105" t="s">
        <v>164</v>
      </c>
      <c r="E179" s="105"/>
      <c r="F179" s="95"/>
      <c r="G179" s="112">
        <f>G180+G186++G202+G209+G214+G220</f>
        <v>17980.600000000002</v>
      </c>
      <c r="H179" s="112">
        <f t="shared" ref="H179:I179" si="34">H180+H186++H202+H209+H214+H220</f>
        <v>4476</v>
      </c>
      <c r="I179" s="112">
        <f t="shared" si="34"/>
        <v>3797</v>
      </c>
    </row>
    <row r="180" spans="1:16" ht="31.5" x14ac:dyDescent="0.25">
      <c r="A180" s="114" t="s">
        <v>197</v>
      </c>
      <c r="B180" s="98" t="s">
        <v>160</v>
      </c>
      <c r="C180" s="96" t="s">
        <v>282</v>
      </c>
      <c r="D180" s="96" t="s">
        <v>164</v>
      </c>
      <c r="E180" s="105" t="s">
        <v>200</v>
      </c>
      <c r="F180" s="95"/>
      <c r="G180" s="112">
        <f t="shared" ref="G180:I180" si="35">G181</f>
        <v>2287.6</v>
      </c>
      <c r="H180" s="112">
        <f t="shared" si="35"/>
        <v>2254</v>
      </c>
      <c r="I180" s="112">
        <f t="shared" si="35"/>
        <v>2320</v>
      </c>
    </row>
    <row r="181" spans="1:16" x14ac:dyDescent="0.25">
      <c r="A181" s="114" t="s">
        <v>199</v>
      </c>
      <c r="B181" s="98" t="s">
        <v>160</v>
      </c>
      <c r="C181" s="96" t="s">
        <v>282</v>
      </c>
      <c r="D181" s="96" t="s">
        <v>164</v>
      </c>
      <c r="E181" s="96" t="s">
        <v>208</v>
      </c>
      <c r="F181" s="95"/>
      <c r="G181" s="92">
        <f>G183+G185</f>
        <v>2287.6</v>
      </c>
      <c r="H181" s="92">
        <f>H183+H185</f>
        <v>2254</v>
      </c>
      <c r="I181" s="92">
        <f>I183+I185</f>
        <v>2320</v>
      </c>
    </row>
    <row r="182" spans="1:16" x14ac:dyDescent="0.25">
      <c r="A182" s="114" t="s">
        <v>199</v>
      </c>
      <c r="B182" s="88" t="s">
        <v>160</v>
      </c>
      <c r="C182" s="96" t="s">
        <v>282</v>
      </c>
      <c r="D182" s="96" t="s">
        <v>164</v>
      </c>
      <c r="E182" s="96" t="s">
        <v>296</v>
      </c>
      <c r="F182" s="95"/>
      <c r="G182" s="92">
        <f>G183</f>
        <v>1887.6</v>
      </c>
      <c r="H182" s="142">
        <f>H183</f>
        <v>1900</v>
      </c>
      <c r="I182" s="142">
        <f>I183</f>
        <v>1900</v>
      </c>
    </row>
    <row r="183" spans="1:16" x14ac:dyDescent="0.25">
      <c r="A183" s="106" t="s">
        <v>295</v>
      </c>
      <c r="B183" s="105" t="s">
        <v>160</v>
      </c>
      <c r="C183" s="96" t="s">
        <v>282</v>
      </c>
      <c r="D183" s="96" t="s">
        <v>164</v>
      </c>
      <c r="E183" s="96" t="s">
        <v>296</v>
      </c>
      <c r="F183" s="95" t="s">
        <v>184</v>
      </c>
      <c r="G183" s="92">
        <v>1887.6</v>
      </c>
      <c r="H183" s="92">
        <v>1900</v>
      </c>
      <c r="I183" s="92">
        <v>1900</v>
      </c>
    </row>
    <row r="184" spans="1:16" ht="47.25" x14ac:dyDescent="0.25">
      <c r="A184" s="89" t="s">
        <v>171</v>
      </c>
      <c r="B184" s="98" t="s">
        <v>160</v>
      </c>
      <c r="C184" s="96" t="s">
        <v>282</v>
      </c>
      <c r="D184" s="96" t="s">
        <v>164</v>
      </c>
      <c r="E184" s="96" t="s">
        <v>298</v>
      </c>
      <c r="F184" s="95"/>
      <c r="G184" s="92">
        <f>G185</f>
        <v>400</v>
      </c>
      <c r="H184" s="92">
        <f>H185</f>
        <v>354</v>
      </c>
      <c r="I184" s="92">
        <f>I185</f>
        <v>420</v>
      </c>
      <c r="O184" s="14">
        <v>730</v>
      </c>
    </row>
    <row r="185" spans="1:16" ht="31.5" x14ac:dyDescent="0.25">
      <c r="A185" s="89" t="s">
        <v>297</v>
      </c>
      <c r="B185" s="98" t="s">
        <v>160</v>
      </c>
      <c r="C185" s="96" t="s">
        <v>282</v>
      </c>
      <c r="D185" s="96" t="s">
        <v>164</v>
      </c>
      <c r="E185" s="96" t="s">
        <v>298</v>
      </c>
      <c r="F185" s="95" t="s">
        <v>184</v>
      </c>
      <c r="G185" s="92">
        <v>400</v>
      </c>
      <c r="H185" s="92">
        <v>354</v>
      </c>
      <c r="I185" s="92">
        <v>420</v>
      </c>
      <c r="O185" s="14">
        <v>95</v>
      </c>
      <c r="P185" s="14">
        <f>O184-O185</f>
        <v>635</v>
      </c>
    </row>
    <row r="186" spans="1:16" ht="97.5" customHeight="1" x14ac:dyDescent="0.25">
      <c r="A186" s="100" t="s">
        <v>94</v>
      </c>
      <c r="B186" s="98" t="s">
        <v>160</v>
      </c>
      <c r="C186" s="105" t="s">
        <v>282</v>
      </c>
      <c r="D186" s="105" t="s">
        <v>164</v>
      </c>
      <c r="E186" s="105" t="s">
        <v>301</v>
      </c>
      <c r="F186" s="95"/>
      <c r="G186" s="112">
        <f>G187+G191+G195+G199</f>
        <v>1760</v>
      </c>
      <c r="H186" s="112">
        <f t="shared" ref="H186:I186" si="36">H187+H191+H195+H199</f>
        <v>1520</v>
      </c>
      <c r="I186" s="112">
        <f t="shared" si="36"/>
        <v>770</v>
      </c>
    </row>
    <row r="187" spans="1:16" ht="55.5" customHeight="1" x14ac:dyDescent="0.25">
      <c r="A187" s="113" t="s">
        <v>300</v>
      </c>
      <c r="B187" s="98" t="s">
        <v>160</v>
      </c>
      <c r="C187" s="96" t="s">
        <v>282</v>
      </c>
      <c r="D187" s="96" t="s">
        <v>164</v>
      </c>
      <c r="E187" s="96" t="s">
        <v>301</v>
      </c>
      <c r="F187" s="95"/>
      <c r="G187" s="112">
        <v>1210</v>
      </c>
      <c r="H187" s="112">
        <v>850</v>
      </c>
      <c r="I187" s="112">
        <v>100</v>
      </c>
    </row>
    <row r="188" spans="1:16" ht="31.5" x14ac:dyDescent="0.25">
      <c r="A188" s="106" t="s">
        <v>302</v>
      </c>
      <c r="B188" s="98" t="s">
        <v>160</v>
      </c>
      <c r="C188" s="96" t="s">
        <v>282</v>
      </c>
      <c r="D188" s="96" t="s">
        <v>164</v>
      </c>
      <c r="E188" s="96" t="s">
        <v>303</v>
      </c>
      <c r="F188" s="95"/>
      <c r="G188" s="92">
        <f>G189</f>
        <v>1210</v>
      </c>
      <c r="H188" s="92">
        <f>H187</f>
        <v>850</v>
      </c>
      <c r="I188" s="92">
        <v>100</v>
      </c>
    </row>
    <row r="189" spans="1:16" x14ac:dyDescent="0.25">
      <c r="A189" s="106" t="s">
        <v>95</v>
      </c>
      <c r="B189" s="98" t="s">
        <v>160</v>
      </c>
      <c r="C189" s="96" t="s">
        <v>282</v>
      </c>
      <c r="D189" s="96" t="s">
        <v>164</v>
      </c>
      <c r="E189" s="96" t="s">
        <v>304</v>
      </c>
      <c r="F189" s="95"/>
      <c r="G189" s="92">
        <f>G190</f>
        <v>1210</v>
      </c>
      <c r="H189" s="92">
        <f>H190</f>
        <v>850</v>
      </c>
      <c r="I189" s="92">
        <v>100</v>
      </c>
    </row>
    <row r="190" spans="1:16" ht="60.75" customHeight="1" x14ac:dyDescent="0.25">
      <c r="A190" s="89" t="s">
        <v>171</v>
      </c>
      <c r="B190" s="98" t="s">
        <v>160</v>
      </c>
      <c r="C190" s="96" t="s">
        <v>282</v>
      </c>
      <c r="D190" s="96" t="s">
        <v>164</v>
      </c>
      <c r="E190" s="96" t="s">
        <v>304</v>
      </c>
      <c r="F190" s="95" t="s">
        <v>184</v>
      </c>
      <c r="G190" s="92">
        <v>1210</v>
      </c>
      <c r="H190" s="92">
        <v>850</v>
      </c>
      <c r="I190" s="92">
        <v>100</v>
      </c>
    </row>
    <row r="191" spans="1:16" ht="47.25" x14ac:dyDescent="0.25">
      <c r="A191" s="113" t="s">
        <v>305</v>
      </c>
      <c r="B191" s="88" t="s">
        <v>160</v>
      </c>
      <c r="C191" s="105" t="s">
        <v>282</v>
      </c>
      <c r="D191" s="105" t="s">
        <v>164</v>
      </c>
      <c r="E191" s="105" t="s">
        <v>306</v>
      </c>
      <c r="F191" s="95"/>
      <c r="G191" s="112">
        <f t="shared" ref="G191:I192" si="37">G192</f>
        <v>200</v>
      </c>
      <c r="H191" s="112">
        <f t="shared" si="37"/>
        <v>300</v>
      </c>
      <c r="I191" s="112">
        <f t="shared" si="37"/>
        <v>300</v>
      </c>
    </row>
    <row r="192" spans="1:16" ht="126" x14ac:dyDescent="0.25">
      <c r="A192" s="106" t="s">
        <v>409</v>
      </c>
      <c r="B192" s="105" t="s">
        <v>160</v>
      </c>
      <c r="C192" s="105" t="s">
        <v>282</v>
      </c>
      <c r="D192" s="105" t="s">
        <v>164</v>
      </c>
      <c r="E192" s="105" t="s">
        <v>307</v>
      </c>
      <c r="F192" s="95"/>
      <c r="G192" s="112">
        <f t="shared" si="37"/>
        <v>200</v>
      </c>
      <c r="H192" s="112">
        <f t="shared" si="37"/>
        <v>300</v>
      </c>
      <c r="I192" s="112">
        <f t="shared" si="37"/>
        <v>300</v>
      </c>
    </row>
    <row r="193" spans="1:9" ht="126" x14ac:dyDescent="0.25">
      <c r="A193" s="106" t="s">
        <v>410</v>
      </c>
      <c r="B193" s="98" t="s">
        <v>160</v>
      </c>
      <c r="C193" s="96" t="s">
        <v>282</v>
      </c>
      <c r="D193" s="96" t="s">
        <v>164</v>
      </c>
      <c r="E193" s="96" t="s">
        <v>414</v>
      </c>
      <c r="F193" s="95"/>
      <c r="G193" s="92">
        <f>G194</f>
        <v>200</v>
      </c>
      <c r="H193" s="92">
        <f>H194</f>
        <v>300</v>
      </c>
      <c r="I193" s="92">
        <f>I194</f>
        <v>300</v>
      </c>
    </row>
    <row r="194" spans="1:9" ht="47.25" x14ac:dyDescent="0.25">
      <c r="A194" s="89" t="s">
        <v>171</v>
      </c>
      <c r="B194" s="98" t="s">
        <v>160</v>
      </c>
      <c r="C194" s="96" t="s">
        <v>282</v>
      </c>
      <c r="D194" s="96" t="s">
        <v>164</v>
      </c>
      <c r="E194" s="96" t="s">
        <v>414</v>
      </c>
      <c r="F194" s="95" t="s">
        <v>184</v>
      </c>
      <c r="G194" s="92">
        <v>200</v>
      </c>
      <c r="H194" s="92">
        <v>300</v>
      </c>
      <c r="I194" s="92">
        <v>300</v>
      </c>
    </row>
    <row r="195" spans="1:9" ht="61.5" customHeight="1" x14ac:dyDescent="0.25">
      <c r="A195" s="113" t="s">
        <v>446</v>
      </c>
      <c r="B195" s="98" t="s">
        <v>160</v>
      </c>
      <c r="C195" s="105" t="s">
        <v>282</v>
      </c>
      <c r="D195" s="105" t="s">
        <v>164</v>
      </c>
      <c r="E195" s="105" t="s">
        <v>415</v>
      </c>
      <c r="F195" s="95"/>
      <c r="G195" s="112">
        <v>150</v>
      </c>
      <c r="H195" s="112">
        <v>200</v>
      </c>
      <c r="I195" s="112">
        <v>200</v>
      </c>
    </row>
    <row r="196" spans="1:9" ht="78.75" x14ac:dyDescent="0.25">
      <c r="A196" s="106" t="s">
        <v>407</v>
      </c>
      <c r="B196" s="105" t="s">
        <v>160</v>
      </c>
      <c r="C196" s="105" t="s">
        <v>282</v>
      </c>
      <c r="D196" s="105" t="s">
        <v>164</v>
      </c>
      <c r="E196" s="112" t="s">
        <v>416</v>
      </c>
      <c r="F196" s="95"/>
      <c r="G196" s="92">
        <v>150</v>
      </c>
      <c r="H196" s="92">
        <v>200</v>
      </c>
      <c r="I196" s="92">
        <v>200</v>
      </c>
    </row>
    <row r="197" spans="1:9" ht="78.75" x14ac:dyDescent="0.25">
      <c r="A197" s="106" t="s">
        <v>408</v>
      </c>
      <c r="B197" s="98" t="s">
        <v>160</v>
      </c>
      <c r="C197" s="96" t="s">
        <v>282</v>
      </c>
      <c r="D197" s="96" t="s">
        <v>164</v>
      </c>
      <c r="E197" s="92" t="s">
        <v>96</v>
      </c>
      <c r="F197" s="95"/>
      <c r="G197" s="92">
        <v>150</v>
      </c>
      <c r="H197" s="92">
        <v>200</v>
      </c>
      <c r="I197" s="92">
        <v>200</v>
      </c>
    </row>
    <row r="198" spans="1:9" ht="47.25" x14ac:dyDescent="0.25">
      <c r="A198" s="89" t="s">
        <v>171</v>
      </c>
      <c r="B198" s="98" t="s">
        <v>160</v>
      </c>
      <c r="C198" s="96" t="s">
        <v>282</v>
      </c>
      <c r="D198" s="96" t="s">
        <v>164</v>
      </c>
      <c r="E198" s="92" t="s">
        <v>417</v>
      </c>
      <c r="F198" s="95" t="s">
        <v>184</v>
      </c>
      <c r="G198" s="92">
        <v>150</v>
      </c>
      <c r="H198" s="92">
        <v>200</v>
      </c>
      <c r="I198" s="92">
        <v>200</v>
      </c>
    </row>
    <row r="199" spans="1:9" ht="31.5" x14ac:dyDescent="0.25">
      <c r="A199" s="106" t="s">
        <v>447</v>
      </c>
      <c r="B199" s="98" t="s">
        <v>160</v>
      </c>
      <c r="C199" s="105" t="s">
        <v>282</v>
      </c>
      <c r="D199" s="105" t="s">
        <v>164</v>
      </c>
      <c r="E199" s="112" t="s">
        <v>449</v>
      </c>
      <c r="F199" s="116"/>
      <c r="G199" s="143">
        <v>200</v>
      </c>
      <c r="H199" s="143">
        <v>170</v>
      </c>
      <c r="I199" s="143">
        <v>170</v>
      </c>
    </row>
    <row r="200" spans="1:9" x14ac:dyDescent="0.25">
      <c r="A200" s="106" t="s">
        <v>451</v>
      </c>
      <c r="B200" s="105" t="s">
        <v>160</v>
      </c>
      <c r="C200" s="96" t="s">
        <v>282</v>
      </c>
      <c r="D200" s="96" t="s">
        <v>164</v>
      </c>
      <c r="E200" s="92" t="s">
        <v>448</v>
      </c>
      <c r="F200" s="95"/>
      <c r="G200" s="142">
        <f>G201</f>
        <v>200</v>
      </c>
      <c r="H200" s="142">
        <v>170</v>
      </c>
      <c r="I200" s="142">
        <v>170</v>
      </c>
    </row>
    <row r="201" spans="1:9" ht="47.25" x14ac:dyDescent="0.25">
      <c r="A201" s="89" t="s">
        <v>171</v>
      </c>
      <c r="B201" s="98" t="s">
        <v>160</v>
      </c>
      <c r="C201" s="96" t="s">
        <v>282</v>
      </c>
      <c r="D201" s="96" t="s">
        <v>164</v>
      </c>
      <c r="E201" s="92" t="s">
        <v>448</v>
      </c>
      <c r="F201" s="95" t="s">
        <v>184</v>
      </c>
      <c r="G201" s="142">
        <v>200</v>
      </c>
      <c r="H201" s="142">
        <v>170</v>
      </c>
      <c r="I201" s="142">
        <v>170</v>
      </c>
    </row>
    <row r="202" spans="1:9" ht="94.5" x14ac:dyDescent="0.25">
      <c r="A202" s="100" t="s">
        <v>308</v>
      </c>
      <c r="B202" s="88" t="s">
        <v>160</v>
      </c>
      <c r="C202" s="105" t="s">
        <v>282</v>
      </c>
      <c r="D202" s="105" t="s">
        <v>164</v>
      </c>
      <c r="E202" s="112" t="s">
        <v>309</v>
      </c>
      <c r="F202" s="95"/>
      <c r="G202" s="117">
        <v>681</v>
      </c>
      <c r="H202" s="117">
        <v>200</v>
      </c>
      <c r="I202" s="117">
        <v>200</v>
      </c>
    </row>
    <row r="203" spans="1:9" ht="94.5" x14ac:dyDescent="0.25">
      <c r="A203" s="106" t="s">
        <v>429</v>
      </c>
      <c r="B203" s="105" t="s">
        <v>160</v>
      </c>
      <c r="C203" s="96" t="s">
        <v>282</v>
      </c>
      <c r="D203" s="96" t="s">
        <v>164</v>
      </c>
      <c r="E203" s="92" t="s">
        <v>310</v>
      </c>
      <c r="F203" s="95"/>
      <c r="G203" s="92">
        <v>646</v>
      </c>
      <c r="H203" s="92">
        <f t="shared" ref="H203" si="38">H204</f>
        <v>165</v>
      </c>
      <c r="I203" s="92">
        <v>165</v>
      </c>
    </row>
    <row r="204" spans="1:9" ht="63" x14ac:dyDescent="0.25">
      <c r="A204" s="122" t="s">
        <v>444</v>
      </c>
      <c r="B204" s="98" t="s">
        <v>160</v>
      </c>
      <c r="C204" s="96" t="s">
        <v>282</v>
      </c>
      <c r="D204" s="96" t="s">
        <v>164</v>
      </c>
      <c r="E204" s="92" t="s">
        <v>311</v>
      </c>
      <c r="F204" s="95"/>
      <c r="G204" s="92">
        <v>646</v>
      </c>
      <c r="H204" s="92">
        <f>H205</f>
        <v>165</v>
      </c>
      <c r="I204" s="92">
        <v>165</v>
      </c>
    </row>
    <row r="205" spans="1:9" ht="64.5" customHeight="1" x14ac:dyDescent="0.25">
      <c r="A205" s="123" t="s">
        <v>171</v>
      </c>
      <c r="B205" s="98" t="s">
        <v>160</v>
      </c>
      <c r="C205" s="96" t="s">
        <v>282</v>
      </c>
      <c r="D205" s="96" t="s">
        <v>164</v>
      </c>
      <c r="E205" s="92" t="s">
        <v>311</v>
      </c>
      <c r="F205" s="95" t="s">
        <v>184</v>
      </c>
      <c r="G205" s="92">
        <v>646</v>
      </c>
      <c r="H205" s="92">
        <v>165</v>
      </c>
      <c r="I205" s="92">
        <v>165</v>
      </c>
    </row>
    <row r="206" spans="1:9" ht="49.5" customHeight="1" x14ac:dyDescent="0.25">
      <c r="A206" s="123" t="s">
        <v>430</v>
      </c>
      <c r="B206" s="88" t="s">
        <v>160</v>
      </c>
      <c r="C206" s="96" t="s">
        <v>282</v>
      </c>
      <c r="D206" s="96" t="s">
        <v>164</v>
      </c>
      <c r="E206" s="92" t="s">
        <v>450</v>
      </c>
      <c r="F206" s="95"/>
      <c r="G206" s="92">
        <v>35</v>
      </c>
      <c r="H206" s="92">
        <v>35</v>
      </c>
      <c r="I206" s="92">
        <v>35</v>
      </c>
    </row>
    <row r="207" spans="1:9" ht="47.25" x14ac:dyDescent="0.25">
      <c r="A207" s="122" t="s">
        <v>445</v>
      </c>
      <c r="B207" s="105" t="s">
        <v>160</v>
      </c>
      <c r="C207" s="96" t="s">
        <v>282</v>
      </c>
      <c r="D207" s="96" t="s">
        <v>164</v>
      </c>
      <c r="E207" s="92" t="s">
        <v>431</v>
      </c>
      <c r="F207" s="95"/>
      <c r="G207" s="92">
        <v>35</v>
      </c>
      <c r="H207" s="92">
        <v>35</v>
      </c>
      <c r="I207" s="92">
        <v>35</v>
      </c>
    </row>
    <row r="208" spans="1:9" ht="47.25" x14ac:dyDescent="0.25">
      <c r="A208" s="123" t="s">
        <v>171</v>
      </c>
      <c r="B208" s="88" t="s">
        <v>160</v>
      </c>
      <c r="C208" s="96" t="s">
        <v>282</v>
      </c>
      <c r="D208" s="96" t="s">
        <v>164</v>
      </c>
      <c r="E208" s="92" t="s">
        <v>431</v>
      </c>
      <c r="F208" s="95" t="s">
        <v>184</v>
      </c>
      <c r="G208" s="92">
        <v>35</v>
      </c>
      <c r="H208" s="92">
        <v>35</v>
      </c>
      <c r="I208" s="92">
        <v>35</v>
      </c>
    </row>
    <row r="209" spans="1:11" ht="102" customHeight="1" x14ac:dyDescent="0.25">
      <c r="A209" s="100" t="s">
        <v>264</v>
      </c>
      <c r="B209" s="105" t="s">
        <v>160</v>
      </c>
      <c r="C209" s="105" t="s">
        <v>282</v>
      </c>
      <c r="D209" s="105" t="s">
        <v>164</v>
      </c>
      <c r="E209" s="105" t="s">
        <v>213</v>
      </c>
      <c r="F209" s="116"/>
      <c r="G209" s="112">
        <f>G210</f>
        <v>1043.5999999999999</v>
      </c>
      <c r="H209" s="112">
        <f>H210</f>
        <v>125</v>
      </c>
      <c r="I209" s="112">
        <f>I210</f>
        <v>125</v>
      </c>
    </row>
    <row r="210" spans="1:11" ht="126" x14ac:dyDescent="0.25">
      <c r="A210" s="113" t="s">
        <v>265</v>
      </c>
      <c r="B210" s="96" t="s">
        <v>160</v>
      </c>
      <c r="C210" s="96" t="s">
        <v>282</v>
      </c>
      <c r="D210" s="96" t="s">
        <v>164</v>
      </c>
      <c r="E210" s="96" t="s">
        <v>266</v>
      </c>
      <c r="F210" s="95"/>
      <c r="G210" s="92">
        <v>1043.5999999999999</v>
      </c>
      <c r="H210" s="92">
        <v>125</v>
      </c>
      <c r="I210" s="92">
        <v>125</v>
      </c>
    </row>
    <row r="211" spans="1:11" ht="157.5" x14ac:dyDescent="0.25">
      <c r="A211" s="106" t="s">
        <v>53</v>
      </c>
      <c r="B211" s="96" t="s">
        <v>160</v>
      </c>
      <c r="C211" s="96" t="s">
        <v>282</v>
      </c>
      <c r="D211" s="96" t="s">
        <v>164</v>
      </c>
      <c r="E211" s="96" t="s">
        <v>267</v>
      </c>
      <c r="F211" s="95"/>
      <c r="G211" s="92">
        <f t="shared" ref="G211:I212" si="39">G212</f>
        <v>1043.5999999999999</v>
      </c>
      <c r="H211" s="92">
        <f t="shared" si="39"/>
        <v>125</v>
      </c>
      <c r="I211" s="92">
        <f t="shared" si="39"/>
        <v>125</v>
      </c>
      <c r="J211" s="611" t="s">
        <v>473</v>
      </c>
      <c r="K211" s="612"/>
    </row>
    <row r="212" spans="1:11" ht="31.5" customHeight="1" x14ac:dyDescent="0.25">
      <c r="A212" s="106" t="s">
        <v>49</v>
      </c>
      <c r="B212" s="96" t="s">
        <v>160</v>
      </c>
      <c r="C212" s="96" t="s">
        <v>282</v>
      </c>
      <c r="D212" s="96" t="s">
        <v>164</v>
      </c>
      <c r="E212" s="96" t="s">
        <v>41</v>
      </c>
      <c r="F212" s="95"/>
      <c r="G212" s="92">
        <f t="shared" si="39"/>
        <v>1043.5999999999999</v>
      </c>
      <c r="H212" s="92">
        <f t="shared" si="39"/>
        <v>125</v>
      </c>
      <c r="I212" s="92">
        <f t="shared" si="39"/>
        <v>125</v>
      </c>
    </row>
    <row r="213" spans="1:11" ht="47.25" x14ac:dyDescent="0.25">
      <c r="A213" s="89" t="s">
        <v>171</v>
      </c>
      <c r="B213" s="96" t="s">
        <v>160</v>
      </c>
      <c r="C213" s="96" t="s">
        <v>282</v>
      </c>
      <c r="D213" s="96" t="s">
        <v>164</v>
      </c>
      <c r="E213" s="96" t="s">
        <v>41</v>
      </c>
      <c r="F213" s="95">
        <v>240</v>
      </c>
      <c r="G213" s="92">
        <v>1043.5999999999999</v>
      </c>
      <c r="H213" s="92">
        <v>125</v>
      </c>
      <c r="I213" s="92">
        <v>125</v>
      </c>
      <c r="J213" s="14" t="s">
        <v>471</v>
      </c>
    </row>
    <row r="214" spans="1:11" ht="47.25" x14ac:dyDescent="0.25">
      <c r="A214" s="144" t="s">
        <v>54</v>
      </c>
      <c r="B214" s="93">
        <v>881</v>
      </c>
      <c r="C214" s="93" t="s">
        <v>282</v>
      </c>
      <c r="D214" s="93" t="s">
        <v>164</v>
      </c>
      <c r="E214" s="181" t="s">
        <v>55</v>
      </c>
      <c r="F214" s="84"/>
      <c r="G214" s="93" t="s">
        <v>98</v>
      </c>
      <c r="H214" s="93" t="s">
        <v>102</v>
      </c>
      <c r="I214" s="93" t="s">
        <v>102</v>
      </c>
    </row>
    <row r="215" spans="1:11" ht="47.25" x14ac:dyDescent="0.25">
      <c r="A215" s="89" t="s">
        <v>56</v>
      </c>
      <c r="B215" s="105" t="s">
        <v>160</v>
      </c>
      <c r="C215" s="105" t="s">
        <v>282</v>
      </c>
      <c r="D215" s="105" t="s">
        <v>164</v>
      </c>
      <c r="E215" s="92" t="s">
        <v>57</v>
      </c>
      <c r="F215" s="95"/>
      <c r="G215" s="84" t="s">
        <v>98</v>
      </c>
      <c r="H215" s="84" t="s">
        <v>102</v>
      </c>
      <c r="I215" s="84" t="s">
        <v>102</v>
      </c>
    </row>
    <row r="216" spans="1:11" ht="31.5" x14ac:dyDescent="0.25">
      <c r="A216" s="161" t="s">
        <v>58</v>
      </c>
      <c r="B216" s="98" t="s">
        <v>160</v>
      </c>
      <c r="C216" s="96" t="s">
        <v>282</v>
      </c>
      <c r="D216" s="96" t="s">
        <v>164</v>
      </c>
      <c r="E216" s="145" t="s">
        <v>59</v>
      </c>
      <c r="F216" s="95"/>
      <c r="G216" s="84" t="s">
        <v>98</v>
      </c>
      <c r="H216" s="84" t="s">
        <v>102</v>
      </c>
      <c r="I216" s="84" t="s">
        <v>102</v>
      </c>
    </row>
    <row r="217" spans="1:11" ht="47.25" x14ac:dyDescent="0.25">
      <c r="A217" s="146" t="s">
        <v>406</v>
      </c>
      <c r="B217" s="98" t="s">
        <v>160</v>
      </c>
      <c r="C217" s="96" t="s">
        <v>282</v>
      </c>
      <c r="D217" s="96" t="s">
        <v>164</v>
      </c>
      <c r="E217" s="145" t="s">
        <v>59</v>
      </c>
      <c r="F217" s="95" t="s">
        <v>184</v>
      </c>
      <c r="G217" s="84" t="s">
        <v>100</v>
      </c>
      <c r="H217" s="84" t="s">
        <v>101</v>
      </c>
      <c r="I217" s="84" t="s">
        <v>101</v>
      </c>
    </row>
    <row r="218" spans="1:11" ht="47.25" x14ac:dyDescent="0.25">
      <c r="A218" s="146" t="s">
        <v>405</v>
      </c>
      <c r="B218" s="88" t="s">
        <v>160</v>
      </c>
      <c r="C218" s="96" t="s">
        <v>282</v>
      </c>
      <c r="D218" s="96" t="s">
        <v>164</v>
      </c>
      <c r="E218" s="145" t="s">
        <v>59</v>
      </c>
      <c r="F218" s="95" t="s">
        <v>184</v>
      </c>
      <c r="G218" s="84" t="s">
        <v>99</v>
      </c>
      <c r="H218" s="84" t="s">
        <v>102</v>
      </c>
      <c r="I218" s="84" t="s">
        <v>102</v>
      </c>
    </row>
    <row r="219" spans="1:11" ht="47.25" x14ac:dyDescent="0.25">
      <c r="A219" s="89" t="s">
        <v>97</v>
      </c>
      <c r="B219" s="88">
        <v>881</v>
      </c>
      <c r="C219" s="105" t="s">
        <v>282</v>
      </c>
      <c r="D219" s="105" t="s">
        <v>164</v>
      </c>
      <c r="E219" s="145" t="s">
        <v>59</v>
      </c>
      <c r="F219" s="95" t="s">
        <v>184</v>
      </c>
      <c r="G219" s="112">
        <v>1056.4000000000001</v>
      </c>
      <c r="H219" s="112">
        <v>0</v>
      </c>
      <c r="I219" s="112">
        <v>0</v>
      </c>
      <c r="J219" s="14" t="s">
        <v>476</v>
      </c>
    </row>
    <row r="220" spans="1:11" ht="108.75" customHeight="1" x14ac:dyDescent="0.25">
      <c r="A220" s="177" t="s">
        <v>474</v>
      </c>
      <c r="B220" s="121" t="s">
        <v>160</v>
      </c>
      <c r="C220" s="125" t="s">
        <v>282</v>
      </c>
      <c r="D220" s="125" t="s">
        <v>164</v>
      </c>
      <c r="E220" s="126"/>
      <c r="F220" s="127"/>
      <c r="G220" s="124">
        <v>1203.8</v>
      </c>
      <c r="H220" s="120">
        <v>145</v>
      </c>
      <c r="I220" s="120">
        <v>150</v>
      </c>
      <c r="J220" s="14" t="s">
        <v>477</v>
      </c>
    </row>
    <row r="221" spans="1:11" ht="54.75" customHeight="1" x14ac:dyDescent="0.25">
      <c r="A221" s="177" t="s">
        <v>493</v>
      </c>
      <c r="B221" s="121" t="s">
        <v>160</v>
      </c>
      <c r="C221" s="125" t="s">
        <v>282</v>
      </c>
      <c r="D221" s="125" t="s">
        <v>164</v>
      </c>
      <c r="E221" s="126"/>
      <c r="F221" s="127"/>
      <c r="G221" s="124"/>
      <c r="H221" s="120"/>
      <c r="I221" s="120"/>
    </row>
    <row r="222" spans="1:11" x14ac:dyDescent="0.25">
      <c r="A222" s="115" t="s">
        <v>312</v>
      </c>
      <c r="B222" s="98" t="s">
        <v>160</v>
      </c>
      <c r="C222" s="105" t="s">
        <v>313</v>
      </c>
      <c r="D222" s="105" t="s">
        <v>313</v>
      </c>
      <c r="E222" s="112" t="s">
        <v>213</v>
      </c>
      <c r="F222" s="116"/>
      <c r="G222" s="112">
        <f>G223</f>
        <v>50</v>
      </c>
      <c r="H222" s="112">
        <f t="shared" ref="H222:I224" si="40">H223</f>
        <v>50</v>
      </c>
      <c r="I222" s="112">
        <f t="shared" si="40"/>
        <v>50</v>
      </c>
    </row>
    <row r="223" spans="1:11" ht="31.5" x14ac:dyDescent="0.25">
      <c r="A223" s="115" t="s">
        <v>135</v>
      </c>
      <c r="B223" s="88" t="s">
        <v>160</v>
      </c>
      <c r="C223" s="96" t="s">
        <v>313</v>
      </c>
      <c r="D223" s="96" t="s">
        <v>313</v>
      </c>
      <c r="E223" s="92" t="s">
        <v>214</v>
      </c>
      <c r="F223" s="95"/>
      <c r="G223" s="92">
        <f>G224</f>
        <v>50</v>
      </c>
      <c r="H223" s="92">
        <f t="shared" si="40"/>
        <v>50</v>
      </c>
      <c r="I223" s="92">
        <f t="shared" si="40"/>
        <v>50</v>
      </c>
    </row>
    <row r="224" spans="1:11" ht="94.5" x14ac:dyDescent="0.25">
      <c r="A224" s="114" t="s">
        <v>314</v>
      </c>
      <c r="B224" s="105" t="s">
        <v>160</v>
      </c>
      <c r="C224" s="96" t="s">
        <v>313</v>
      </c>
      <c r="D224" s="96" t="s">
        <v>313</v>
      </c>
      <c r="E224" s="92" t="s">
        <v>316</v>
      </c>
      <c r="F224" s="95"/>
      <c r="G224" s="92">
        <f>G225</f>
        <v>50</v>
      </c>
      <c r="H224" s="92">
        <f t="shared" si="40"/>
        <v>50</v>
      </c>
      <c r="I224" s="92">
        <f t="shared" si="40"/>
        <v>50</v>
      </c>
    </row>
    <row r="225" spans="1:14" ht="94.5" x14ac:dyDescent="0.25">
      <c r="A225" s="114" t="s">
        <v>315</v>
      </c>
      <c r="B225" s="98" t="s">
        <v>160</v>
      </c>
      <c r="C225" s="96" t="s">
        <v>313</v>
      </c>
      <c r="D225" s="96" t="s">
        <v>313</v>
      </c>
      <c r="E225" s="92" t="s">
        <v>316</v>
      </c>
      <c r="F225" s="95">
        <v>610</v>
      </c>
      <c r="G225" s="92">
        <v>50</v>
      </c>
      <c r="H225" s="92">
        <v>50</v>
      </c>
      <c r="I225" s="92">
        <v>50</v>
      </c>
    </row>
    <row r="226" spans="1:14" ht="0.75" customHeight="1" x14ac:dyDescent="0.25">
      <c r="A226" s="17"/>
      <c r="B226" s="85"/>
      <c r="C226" s="19"/>
      <c r="D226" s="19"/>
      <c r="E226" s="18"/>
      <c r="F226" s="24"/>
      <c r="G226" s="20"/>
      <c r="H226" s="18"/>
      <c r="I226" s="18"/>
    </row>
    <row r="227" spans="1:14" x14ac:dyDescent="0.25">
      <c r="A227" s="163" t="s">
        <v>317</v>
      </c>
      <c r="B227" s="98" t="s">
        <v>160</v>
      </c>
      <c r="C227" s="105" t="s">
        <v>318</v>
      </c>
      <c r="D227" s="105" t="s">
        <v>163</v>
      </c>
      <c r="E227" s="112"/>
      <c r="F227" s="95"/>
      <c r="G227" s="117">
        <v>5792.4</v>
      </c>
      <c r="H227" s="175">
        <v>6273.9</v>
      </c>
      <c r="I227" s="117">
        <f>Приложени3!$F$37</f>
        <v>5462.9</v>
      </c>
      <c r="L227" s="14">
        <v>5792.8</v>
      </c>
      <c r="M227" s="14">
        <v>6145.8</v>
      </c>
      <c r="N227" s="133">
        <f>M227-L227</f>
        <v>353</v>
      </c>
    </row>
    <row r="228" spans="1:14" x14ac:dyDescent="0.25">
      <c r="A228" s="163" t="s">
        <v>317</v>
      </c>
      <c r="B228" s="88" t="s">
        <v>160</v>
      </c>
      <c r="C228" s="96" t="s">
        <v>318</v>
      </c>
      <c r="D228" s="96" t="s">
        <v>162</v>
      </c>
      <c r="E228" s="92"/>
      <c r="F228" s="95"/>
      <c r="G228" s="92">
        <f>G233+G235+G238</f>
        <v>5792.4000000000005</v>
      </c>
      <c r="H228" s="92">
        <f t="shared" ref="H228:I228" si="41">H233+H235+H238</f>
        <v>6273.9</v>
      </c>
      <c r="I228" s="92">
        <f t="shared" si="41"/>
        <v>6584</v>
      </c>
    </row>
    <row r="229" spans="1:14" x14ac:dyDescent="0.25">
      <c r="A229" s="89" t="s">
        <v>326</v>
      </c>
      <c r="B229" s="105" t="s">
        <v>160</v>
      </c>
      <c r="C229" s="96" t="s">
        <v>318</v>
      </c>
      <c r="D229" s="96" t="s">
        <v>162</v>
      </c>
      <c r="E229" s="92" t="s">
        <v>320</v>
      </c>
      <c r="F229" s="95"/>
      <c r="G229" s="92">
        <f t="shared" ref="G229:I232" si="42">G230</f>
        <v>4074.2</v>
      </c>
      <c r="H229" s="92">
        <f t="shared" si="42"/>
        <v>5380.4</v>
      </c>
      <c r="I229" s="92">
        <f t="shared" si="42"/>
        <v>5654.6</v>
      </c>
      <c r="K229" s="14">
        <v>5226.5</v>
      </c>
    </row>
    <row r="230" spans="1:14" ht="47.25" x14ac:dyDescent="0.25">
      <c r="A230" s="100" t="s">
        <v>319</v>
      </c>
      <c r="B230" s="98" t="s">
        <v>160</v>
      </c>
      <c r="C230" s="96" t="s">
        <v>318</v>
      </c>
      <c r="D230" s="96" t="s">
        <v>162</v>
      </c>
      <c r="E230" s="92" t="s">
        <v>322</v>
      </c>
      <c r="F230" s="95"/>
      <c r="G230" s="92">
        <f t="shared" si="42"/>
        <v>4074.2</v>
      </c>
      <c r="H230" s="92">
        <f t="shared" si="42"/>
        <v>5380.4</v>
      </c>
      <c r="I230" s="92">
        <f t="shared" si="42"/>
        <v>5654.6</v>
      </c>
    </row>
    <row r="231" spans="1:14" ht="47.25" x14ac:dyDescent="0.25">
      <c r="A231" s="113" t="s">
        <v>321</v>
      </c>
      <c r="B231" s="98" t="s">
        <v>160</v>
      </c>
      <c r="C231" s="96" t="s">
        <v>318</v>
      </c>
      <c r="D231" s="96" t="s">
        <v>162</v>
      </c>
      <c r="E231" s="92" t="s">
        <v>323</v>
      </c>
      <c r="F231" s="95"/>
      <c r="G231" s="92">
        <f t="shared" si="42"/>
        <v>4074.2</v>
      </c>
      <c r="H231" s="92">
        <f t="shared" si="42"/>
        <v>5380.4</v>
      </c>
      <c r="I231" s="92">
        <f t="shared" si="42"/>
        <v>5654.6</v>
      </c>
    </row>
    <row r="232" spans="1:14" ht="52.5" customHeight="1" x14ac:dyDescent="0.25">
      <c r="A232" s="106" t="s">
        <v>423</v>
      </c>
      <c r="B232" s="88" t="s">
        <v>160</v>
      </c>
      <c r="C232" s="96" t="s">
        <v>318</v>
      </c>
      <c r="D232" s="96" t="s">
        <v>162</v>
      </c>
      <c r="E232" s="92" t="s">
        <v>325</v>
      </c>
      <c r="F232" s="95"/>
      <c r="G232" s="92">
        <f>G233</f>
        <v>4074.2</v>
      </c>
      <c r="H232" s="92">
        <f>H233</f>
        <v>5380.4</v>
      </c>
      <c r="I232" s="92">
        <f t="shared" si="42"/>
        <v>5654.6</v>
      </c>
    </row>
    <row r="233" spans="1:14" ht="90.75" customHeight="1" x14ac:dyDescent="0.25">
      <c r="A233" s="89" t="s">
        <v>324</v>
      </c>
      <c r="B233" s="105" t="s">
        <v>160</v>
      </c>
      <c r="C233" s="96" t="s">
        <v>318</v>
      </c>
      <c r="D233" s="96" t="s">
        <v>162</v>
      </c>
      <c r="E233" s="92" t="s">
        <v>325</v>
      </c>
      <c r="F233" s="95">
        <v>610</v>
      </c>
      <c r="G233" s="92">
        <v>4074.2</v>
      </c>
      <c r="H233" s="92">
        <v>5380.4</v>
      </c>
      <c r="I233" s="92">
        <v>5654.6</v>
      </c>
    </row>
    <row r="234" spans="1:14" ht="24.75" customHeight="1" x14ac:dyDescent="0.25">
      <c r="A234" s="89" t="s">
        <v>326</v>
      </c>
      <c r="B234" s="88" t="s">
        <v>160</v>
      </c>
      <c r="C234" s="96" t="s">
        <v>318</v>
      </c>
      <c r="D234" s="96" t="s">
        <v>162</v>
      </c>
      <c r="E234" s="92" t="s">
        <v>455</v>
      </c>
      <c r="F234" s="95"/>
      <c r="G234" s="92">
        <v>859.1</v>
      </c>
      <c r="H234" s="92">
        <f t="shared" ref="H234:I236" si="43">H235</f>
        <v>893.5</v>
      </c>
      <c r="I234" s="92">
        <f t="shared" si="43"/>
        <v>929.4</v>
      </c>
    </row>
    <row r="235" spans="1:14" ht="47.25" x14ac:dyDescent="0.25">
      <c r="A235" s="182" t="s">
        <v>424</v>
      </c>
      <c r="B235" s="88" t="s">
        <v>160</v>
      </c>
      <c r="C235" s="96" t="s">
        <v>318</v>
      </c>
      <c r="D235" s="96" t="s">
        <v>162</v>
      </c>
      <c r="E235" s="92" t="s">
        <v>428</v>
      </c>
      <c r="F235" s="95"/>
      <c r="G235" s="92">
        <f>G237</f>
        <v>859.1</v>
      </c>
      <c r="H235" s="92">
        <f t="shared" si="43"/>
        <v>893.5</v>
      </c>
      <c r="I235" s="92">
        <f t="shared" si="43"/>
        <v>929.4</v>
      </c>
    </row>
    <row r="236" spans="1:14" ht="94.5" x14ac:dyDescent="0.25">
      <c r="A236" s="89" t="s">
        <v>419</v>
      </c>
      <c r="B236" s="88" t="s">
        <v>160</v>
      </c>
      <c r="C236" s="96" t="s">
        <v>318</v>
      </c>
      <c r="D236" s="96" t="s">
        <v>162</v>
      </c>
      <c r="E236" s="92" t="s">
        <v>425</v>
      </c>
      <c r="F236" s="95"/>
      <c r="G236" s="92">
        <f>G237</f>
        <v>859.1</v>
      </c>
      <c r="H236" s="92">
        <f t="shared" si="43"/>
        <v>893.5</v>
      </c>
      <c r="I236" s="92">
        <f t="shared" si="43"/>
        <v>929.4</v>
      </c>
    </row>
    <row r="237" spans="1:14" ht="94.5" x14ac:dyDescent="0.25">
      <c r="A237" s="89" t="s">
        <v>426</v>
      </c>
      <c r="B237" s="105" t="s">
        <v>160</v>
      </c>
      <c r="C237" s="96" t="s">
        <v>318</v>
      </c>
      <c r="D237" s="96" t="s">
        <v>162</v>
      </c>
      <c r="E237" s="92" t="s">
        <v>425</v>
      </c>
      <c r="F237" s="95">
        <v>610</v>
      </c>
      <c r="G237" s="92">
        <v>859.1</v>
      </c>
      <c r="H237" s="92">
        <v>893.5</v>
      </c>
      <c r="I237" s="92">
        <v>929.4</v>
      </c>
    </row>
    <row r="238" spans="1:14" x14ac:dyDescent="0.25">
      <c r="A238" s="89" t="s">
        <v>326</v>
      </c>
      <c r="B238" s="88" t="s">
        <v>160</v>
      </c>
      <c r="C238" s="96" t="s">
        <v>318</v>
      </c>
      <c r="D238" s="96" t="s">
        <v>162</v>
      </c>
      <c r="E238" s="92" t="s">
        <v>428</v>
      </c>
      <c r="F238" s="95"/>
      <c r="G238" s="92">
        <v>859.1</v>
      </c>
      <c r="H238" s="92">
        <v>0</v>
      </c>
      <c r="I238" s="92">
        <v>0</v>
      </c>
    </row>
    <row r="239" spans="1:14" ht="94.5" x14ac:dyDescent="0.25">
      <c r="A239" s="89" t="s">
        <v>418</v>
      </c>
      <c r="B239" s="88" t="s">
        <v>160</v>
      </c>
      <c r="C239" s="96" t="s">
        <v>318</v>
      </c>
      <c r="D239" s="96" t="s">
        <v>162</v>
      </c>
      <c r="E239" s="92" t="s">
        <v>425</v>
      </c>
      <c r="F239" s="95"/>
      <c r="G239" s="92">
        <v>859.1</v>
      </c>
      <c r="H239" s="92">
        <v>0</v>
      </c>
      <c r="I239" s="92">
        <v>0</v>
      </c>
    </row>
    <row r="240" spans="1:14" ht="94.5" x14ac:dyDescent="0.25">
      <c r="A240" s="89" t="s">
        <v>427</v>
      </c>
      <c r="B240" s="105" t="s">
        <v>160</v>
      </c>
      <c r="C240" s="96" t="s">
        <v>318</v>
      </c>
      <c r="D240" s="96" t="s">
        <v>162</v>
      </c>
      <c r="E240" s="92" t="s">
        <v>425</v>
      </c>
      <c r="F240" s="95">
        <v>610</v>
      </c>
      <c r="G240" s="92">
        <v>859.1</v>
      </c>
      <c r="H240" s="92">
        <v>0</v>
      </c>
      <c r="I240" s="92">
        <v>0</v>
      </c>
      <c r="L240" s="21"/>
      <c r="N240" s="21"/>
    </row>
    <row r="241" spans="1:9" x14ac:dyDescent="0.25">
      <c r="A241" s="89" t="s">
        <v>326</v>
      </c>
      <c r="B241" s="98" t="s">
        <v>160</v>
      </c>
      <c r="C241" s="96" t="s">
        <v>318</v>
      </c>
      <c r="D241" s="96" t="s">
        <v>162</v>
      </c>
      <c r="E241" s="92" t="s">
        <v>328</v>
      </c>
      <c r="F241" s="95"/>
      <c r="G241" s="92">
        <f>G242</f>
        <v>859.1</v>
      </c>
      <c r="H241" s="92">
        <v>0</v>
      </c>
      <c r="I241" s="92">
        <v>0</v>
      </c>
    </row>
    <row r="242" spans="1:9" ht="94.5" x14ac:dyDescent="0.25">
      <c r="A242" s="106" t="s">
        <v>327</v>
      </c>
      <c r="B242" s="98" t="s">
        <v>160</v>
      </c>
      <c r="C242" s="96" t="s">
        <v>318</v>
      </c>
      <c r="D242" s="96" t="s">
        <v>162</v>
      </c>
      <c r="E242" s="92" t="s">
        <v>328</v>
      </c>
      <c r="F242" s="95">
        <v>610</v>
      </c>
      <c r="G242" s="92">
        <v>859.1</v>
      </c>
      <c r="H242" s="92">
        <v>0</v>
      </c>
      <c r="I242" s="92">
        <v>0</v>
      </c>
    </row>
    <row r="243" spans="1:9" x14ac:dyDescent="0.25">
      <c r="A243" s="89" t="s">
        <v>326</v>
      </c>
      <c r="B243" s="98" t="s">
        <v>160</v>
      </c>
      <c r="C243" s="105" t="s">
        <v>238</v>
      </c>
      <c r="D243" s="105" t="s">
        <v>163</v>
      </c>
      <c r="E243" s="105"/>
      <c r="F243" s="95"/>
      <c r="G243" s="91">
        <f>G244+G252</f>
        <v>2508.6</v>
      </c>
      <c r="H243" s="91">
        <f>H244+H252</f>
        <v>2727.5</v>
      </c>
      <c r="I243" s="91">
        <f>I244+I252</f>
        <v>2834.6</v>
      </c>
    </row>
    <row r="244" spans="1:9" x14ac:dyDescent="0.25">
      <c r="A244" s="115" t="s">
        <v>329</v>
      </c>
      <c r="B244" s="98" t="s">
        <v>160</v>
      </c>
      <c r="C244" s="105" t="s">
        <v>238</v>
      </c>
      <c r="D244" s="105" t="s">
        <v>162</v>
      </c>
      <c r="E244" s="105" t="s">
        <v>331</v>
      </c>
      <c r="F244" s="95"/>
      <c r="G244" s="91">
        <f t="shared" ref="G244:I247" si="44">G245</f>
        <v>2508.6</v>
      </c>
      <c r="H244" s="91">
        <f t="shared" si="44"/>
        <v>2677.5</v>
      </c>
      <c r="I244" s="91">
        <f t="shared" si="44"/>
        <v>2784.6</v>
      </c>
    </row>
    <row r="245" spans="1:9" ht="47.25" x14ac:dyDescent="0.25">
      <c r="A245" s="100" t="s">
        <v>330</v>
      </c>
      <c r="B245" s="88" t="s">
        <v>160</v>
      </c>
      <c r="C245" s="105" t="s">
        <v>238</v>
      </c>
      <c r="D245" s="105" t="s">
        <v>162</v>
      </c>
      <c r="E245" s="105" t="s">
        <v>333</v>
      </c>
      <c r="F245" s="95"/>
      <c r="G245" s="91">
        <f t="shared" si="44"/>
        <v>2508.6</v>
      </c>
      <c r="H245" s="91">
        <f t="shared" si="44"/>
        <v>2677.5</v>
      </c>
      <c r="I245" s="91">
        <f t="shared" si="44"/>
        <v>2784.6</v>
      </c>
    </row>
    <row r="246" spans="1:9" ht="47.25" x14ac:dyDescent="0.25">
      <c r="A246" s="100" t="s">
        <v>332</v>
      </c>
      <c r="B246" s="105" t="s">
        <v>160</v>
      </c>
      <c r="C246" s="96" t="s">
        <v>238</v>
      </c>
      <c r="D246" s="96" t="s">
        <v>162</v>
      </c>
      <c r="E246" s="96" t="s">
        <v>335</v>
      </c>
      <c r="F246" s="95"/>
      <c r="G246" s="90">
        <f t="shared" si="44"/>
        <v>2508.6</v>
      </c>
      <c r="H246" s="90">
        <f t="shared" si="44"/>
        <v>2677.5</v>
      </c>
      <c r="I246" s="90">
        <f t="shared" si="44"/>
        <v>2784.6</v>
      </c>
    </row>
    <row r="247" spans="1:9" ht="63" x14ac:dyDescent="0.25">
      <c r="A247" s="106" t="s">
        <v>334</v>
      </c>
      <c r="B247" s="98" t="s">
        <v>160</v>
      </c>
      <c r="C247" s="96" t="s">
        <v>238</v>
      </c>
      <c r="D247" s="96" t="s">
        <v>162</v>
      </c>
      <c r="E247" s="96" t="s">
        <v>337</v>
      </c>
      <c r="F247" s="95"/>
      <c r="G247" s="90">
        <f t="shared" si="44"/>
        <v>2508.6</v>
      </c>
      <c r="H247" s="90">
        <f t="shared" si="44"/>
        <v>2677.5</v>
      </c>
      <c r="I247" s="90">
        <f t="shared" si="44"/>
        <v>2784.6</v>
      </c>
    </row>
    <row r="248" spans="1:9" ht="47.25" x14ac:dyDescent="0.25">
      <c r="A248" s="89" t="s">
        <v>336</v>
      </c>
      <c r="B248" s="98" t="s">
        <v>160</v>
      </c>
      <c r="C248" s="96" t="s">
        <v>238</v>
      </c>
      <c r="D248" s="96" t="s">
        <v>162</v>
      </c>
      <c r="E248" s="96" t="s">
        <v>337</v>
      </c>
      <c r="F248" s="95" t="s">
        <v>339</v>
      </c>
      <c r="G248" s="150">
        <v>2508.6</v>
      </c>
      <c r="H248" s="150">
        <v>2677.5</v>
      </c>
      <c r="I248" s="150">
        <v>2784.6</v>
      </c>
    </row>
    <row r="249" spans="1:9" ht="47.25" x14ac:dyDescent="0.25">
      <c r="A249" s="89" t="s">
        <v>338</v>
      </c>
      <c r="B249" s="98" t="s">
        <v>160</v>
      </c>
      <c r="C249" s="105" t="s">
        <v>238</v>
      </c>
      <c r="D249" s="105" t="s">
        <v>164</v>
      </c>
      <c r="E249" s="105" t="s">
        <v>345</v>
      </c>
      <c r="F249" s="95"/>
      <c r="G249" s="91">
        <f>G252</f>
        <v>0</v>
      </c>
      <c r="H249" s="91">
        <f>H252</f>
        <v>50</v>
      </c>
      <c r="I249" s="91">
        <f>I252</f>
        <v>50</v>
      </c>
    </row>
    <row r="250" spans="1:9" ht="94.5" x14ac:dyDescent="0.25">
      <c r="A250" s="100" t="s">
        <v>344</v>
      </c>
      <c r="B250" s="105" t="s">
        <v>160</v>
      </c>
      <c r="C250" s="96" t="s">
        <v>238</v>
      </c>
      <c r="D250" s="96" t="s">
        <v>164</v>
      </c>
      <c r="E250" s="96" t="s">
        <v>6</v>
      </c>
      <c r="F250" s="95"/>
      <c r="G250" s="90">
        <f t="shared" ref="G250:I251" si="45">G251</f>
        <v>0</v>
      </c>
      <c r="H250" s="90">
        <f t="shared" si="45"/>
        <v>50</v>
      </c>
      <c r="I250" s="90">
        <f t="shared" si="45"/>
        <v>50</v>
      </c>
    </row>
    <row r="251" spans="1:9" ht="31.5" x14ac:dyDescent="0.25">
      <c r="A251" s="106" t="s">
        <v>432</v>
      </c>
      <c r="B251" s="105" t="s">
        <v>160</v>
      </c>
      <c r="C251" s="96" t="s">
        <v>238</v>
      </c>
      <c r="D251" s="96" t="s">
        <v>164</v>
      </c>
      <c r="E251" s="96" t="s">
        <v>27</v>
      </c>
      <c r="F251" s="95"/>
      <c r="G251" s="90">
        <f t="shared" si="45"/>
        <v>0</v>
      </c>
      <c r="H251" s="90">
        <f t="shared" si="45"/>
        <v>50</v>
      </c>
      <c r="I251" s="90">
        <f t="shared" si="45"/>
        <v>50</v>
      </c>
    </row>
    <row r="252" spans="1:9" x14ac:dyDescent="0.25">
      <c r="A252" s="106" t="s">
        <v>433</v>
      </c>
      <c r="B252" s="98" t="s">
        <v>160</v>
      </c>
      <c r="C252" s="96" t="s">
        <v>238</v>
      </c>
      <c r="D252" s="96" t="s">
        <v>164</v>
      </c>
      <c r="E252" s="96" t="s">
        <v>27</v>
      </c>
      <c r="F252" s="95" t="s">
        <v>339</v>
      </c>
      <c r="G252" s="90">
        <v>0</v>
      </c>
      <c r="H252" s="90">
        <v>50</v>
      </c>
      <c r="I252" s="90">
        <v>50</v>
      </c>
    </row>
    <row r="253" spans="1:9" ht="31.5" x14ac:dyDescent="0.25">
      <c r="A253" s="106" t="s">
        <v>346</v>
      </c>
      <c r="B253" s="98" t="s">
        <v>160</v>
      </c>
      <c r="C253" s="105" t="s">
        <v>196</v>
      </c>
      <c r="D253" s="105" t="s">
        <v>163</v>
      </c>
      <c r="E253" s="105"/>
      <c r="F253" s="95"/>
      <c r="G253" s="109">
        <f>Приложени3!$D$40</f>
        <v>746</v>
      </c>
      <c r="H253" s="175">
        <v>697</v>
      </c>
      <c r="I253" s="109">
        <v>725</v>
      </c>
    </row>
    <row r="254" spans="1:9" x14ac:dyDescent="0.25">
      <c r="A254" s="163" t="s">
        <v>347</v>
      </c>
      <c r="B254" s="88" t="s">
        <v>160</v>
      </c>
      <c r="C254" s="96" t="s">
        <v>196</v>
      </c>
      <c r="D254" s="96" t="s">
        <v>162</v>
      </c>
      <c r="E254" s="105"/>
      <c r="F254" s="95"/>
      <c r="G254" s="110">
        <f>Приложени3!$D$40</f>
        <v>746</v>
      </c>
      <c r="H254" s="92">
        <f t="shared" ref="G254:I258" si="46">H255</f>
        <v>697</v>
      </c>
      <c r="I254" s="92">
        <f t="shared" si="46"/>
        <v>725</v>
      </c>
    </row>
    <row r="255" spans="1:9" x14ac:dyDescent="0.25">
      <c r="A255" s="115" t="s">
        <v>348</v>
      </c>
      <c r="B255" s="105" t="s">
        <v>160</v>
      </c>
      <c r="C255" s="96" t="s">
        <v>196</v>
      </c>
      <c r="D255" s="96" t="s">
        <v>162</v>
      </c>
      <c r="E255" s="92" t="s">
        <v>320</v>
      </c>
      <c r="F255" s="95"/>
      <c r="G255" s="110">
        <f>Приложени3!$D$40</f>
        <v>746</v>
      </c>
      <c r="H255" s="92">
        <f t="shared" si="46"/>
        <v>697</v>
      </c>
      <c r="I255" s="92">
        <f t="shared" si="46"/>
        <v>725</v>
      </c>
    </row>
    <row r="256" spans="1:9" ht="47.25" x14ac:dyDescent="0.25">
      <c r="A256" s="100" t="s">
        <v>319</v>
      </c>
      <c r="B256" s="98" t="s">
        <v>160</v>
      </c>
      <c r="C256" s="96" t="s">
        <v>196</v>
      </c>
      <c r="D256" s="96" t="s">
        <v>162</v>
      </c>
      <c r="E256" s="92" t="s">
        <v>322</v>
      </c>
      <c r="F256" s="95"/>
      <c r="G256" s="92">
        <f t="shared" si="46"/>
        <v>703.2</v>
      </c>
      <c r="H256" s="92">
        <f t="shared" si="46"/>
        <v>697</v>
      </c>
      <c r="I256" s="92">
        <f t="shared" si="46"/>
        <v>725</v>
      </c>
    </row>
    <row r="257" spans="1:9" ht="47.25" x14ac:dyDescent="0.25">
      <c r="A257" s="113" t="s">
        <v>349</v>
      </c>
      <c r="B257" s="98" t="s">
        <v>160</v>
      </c>
      <c r="C257" s="96" t="s">
        <v>196</v>
      </c>
      <c r="D257" s="96" t="s">
        <v>162</v>
      </c>
      <c r="E257" s="92" t="s">
        <v>351</v>
      </c>
      <c r="F257" s="95"/>
      <c r="G257" s="92">
        <f t="shared" si="46"/>
        <v>703.2</v>
      </c>
      <c r="H257" s="92">
        <f t="shared" si="46"/>
        <v>697</v>
      </c>
      <c r="I257" s="92">
        <f t="shared" si="46"/>
        <v>725</v>
      </c>
    </row>
    <row r="258" spans="1:9" ht="47.25" x14ac:dyDescent="0.25">
      <c r="A258" s="106" t="s">
        <v>350</v>
      </c>
      <c r="B258" s="88" t="s">
        <v>160</v>
      </c>
      <c r="C258" s="96" t="s">
        <v>196</v>
      </c>
      <c r="D258" s="96" t="s">
        <v>162</v>
      </c>
      <c r="E258" s="92" t="s">
        <v>353</v>
      </c>
      <c r="F258" s="95"/>
      <c r="G258" s="92">
        <f t="shared" si="46"/>
        <v>703.2</v>
      </c>
      <c r="H258" s="92">
        <f t="shared" si="46"/>
        <v>697</v>
      </c>
      <c r="I258" s="92">
        <f t="shared" si="46"/>
        <v>725</v>
      </c>
    </row>
    <row r="259" spans="1:9" ht="31.5" x14ac:dyDescent="0.25">
      <c r="A259" s="89" t="s">
        <v>352</v>
      </c>
      <c r="B259" s="105" t="s">
        <v>160</v>
      </c>
      <c r="C259" s="96" t="s">
        <v>196</v>
      </c>
      <c r="D259" s="96" t="s">
        <v>162</v>
      </c>
      <c r="E259" s="92" t="s">
        <v>353</v>
      </c>
      <c r="F259" s="95">
        <v>610</v>
      </c>
      <c r="G259" s="92">
        <v>703.2</v>
      </c>
      <c r="H259" s="92">
        <v>697</v>
      </c>
      <c r="I259" s="92">
        <v>725</v>
      </c>
    </row>
    <row r="260" spans="1:9" ht="45" customHeight="1" x14ac:dyDescent="0.25">
      <c r="A260" s="100" t="s">
        <v>354</v>
      </c>
      <c r="B260" s="92"/>
      <c r="C260" s="92"/>
      <c r="D260" s="92"/>
      <c r="E260" s="92"/>
      <c r="F260" s="95"/>
      <c r="G260" s="112">
        <f>G17+G88+G95+G105+G138+G222+G227+G243+G253</f>
        <v>39691.5</v>
      </c>
      <c r="H260" s="131">
        <f>H17+H88+H95+H105+H138+H222+H227+H244+H253</f>
        <v>26577.300000000003</v>
      </c>
      <c r="I260" s="131">
        <f>I17+I88+I95+I105+I138+I222+I227+I244+I253</f>
        <v>25424.1</v>
      </c>
    </row>
    <row r="261" spans="1:9" ht="45" customHeight="1" x14ac:dyDescent="0.25">
      <c r="A261" s="183" t="s">
        <v>453</v>
      </c>
      <c r="B261" s="92"/>
      <c r="C261" s="92"/>
      <c r="D261" s="92"/>
      <c r="E261" s="92"/>
      <c r="F261" s="92"/>
      <c r="G261" s="117">
        <v>0</v>
      </c>
      <c r="H261" s="117">
        <v>646.20000000000005</v>
      </c>
      <c r="I261" s="117">
        <v>1327.1</v>
      </c>
    </row>
    <row r="262" spans="1:9" ht="24.75" customHeight="1" x14ac:dyDescent="0.25">
      <c r="A262" s="100" t="s">
        <v>452</v>
      </c>
      <c r="B262" s="92"/>
      <c r="C262" s="92"/>
      <c r="D262" s="92"/>
      <c r="E262" s="92"/>
      <c r="F262" s="92"/>
      <c r="G262" s="117">
        <v>39648.699999999997</v>
      </c>
      <c r="H262" s="117">
        <v>26577.3</v>
      </c>
      <c r="I262" s="117">
        <v>26545.200000000001</v>
      </c>
    </row>
    <row r="263" spans="1:9" ht="86.25" customHeight="1" x14ac:dyDescent="0.25">
      <c r="F263" s="14"/>
      <c r="G263" s="14"/>
    </row>
    <row r="264" spans="1:9" ht="66.75" customHeight="1" x14ac:dyDescent="0.25"/>
    <row r="265" spans="1:9" ht="58.5" customHeight="1" x14ac:dyDescent="0.25"/>
    <row r="266" spans="1:9" x14ac:dyDescent="0.25">
      <c r="F266" s="14"/>
      <c r="G266" s="14"/>
    </row>
  </sheetData>
  <autoFilter ref="A1:A266"/>
  <mergeCells count="19">
    <mergeCell ref="E1:I1"/>
    <mergeCell ref="D4:I4"/>
    <mergeCell ref="E5:I5"/>
    <mergeCell ref="A8:I8"/>
    <mergeCell ref="A9:I9"/>
    <mergeCell ref="A7:I7"/>
    <mergeCell ref="H2:I2"/>
    <mergeCell ref="E2:G2"/>
    <mergeCell ref="E6:G6"/>
    <mergeCell ref="F3:I3"/>
    <mergeCell ref="J211:K211"/>
    <mergeCell ref="G12:I12"/>
    <mergeCell ref="A10:G10"/>
    <mergeCell ref="A12:A13"/>
    <mergeCell ref="B12:B13"/>
    <mergeCell ref="C12:C13"/>
    <mergeCell ref="D12:D13"/>
    <mergeCell ref="E12:E13"/>
    <mergeCell ref="F12:F13"/>
  </mergeCells>
  <phoneticPr fontId="48" type="noConversion"/>
  <pageMargins left="0.78740157480314965" right="0.39370078740157483" top="0.78740157480314965" bottom="0.78740157480314965" header="0.31496062992125984" footer="0.31496062992125984"/>
  <pageSetup paperSize="9" scale="65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honeticPr fontId="48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</vt:i4>
      </vt:variant>
    </vt:vector>
  </HeadingPairs>
  <TitlesOfParts>
    <vt:vector size="9" baseType="lpstr">
      <vt:lpstr>приложение 1</vt:lpstr>
      <vt:lpstr>приложение 2</vt:lpstr>
      <vt:lpstr>приложение 3</vt:lpstr>
      <vt:lpstr>Приложени3</vt:lpstr>
      <vt:lpstr>приложение 4</vt:lpstr>
      <vt:lpstr>приложение 5</vt:lpstr>
      <vt:lpstr>отмена приложения</vt:lpstr>
      <vt:lpstr>Лист1</vt:lpstr>
      <vt:lpstr>'отмена приложения'!OLE_LINK23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2022-07-29T08:17:39Z</dcterms:modified>
</cp:coreProperties>
</file>